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16" documentId="8_{3A9AACE7-7E89-4161-9415-CDCCEB6E136F}" xr6:coauthVersionLast="47" xr6:coauthVersionMax="47" xr10:uidLastSave="{4F4F2EC1-4864-4811-BDE0-570B300DA217}"/>
  <bookViews>
    <workbookView xWindow="28680" yWindow="-120" windowWidth="20640" windowHeight="11160" tabRatio="723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Señalamientos" sheetId="8" r:id="rId7"/>
    <sheet name="Procedimientos Elevados" sheetId="9" r:id="rId8"/>
    <sheet name="Sumarios Elevados" sheetId="10" r:id="rId9"/>
    <sheet name="Proc Jurado elevados" sheetId="11" r:id="rId10"/>
    <sheet name="Órdenes según Instancia" sheetId="12" r:id="rId11"/>
    <sheet name="Órdenes según Instancia%" sheetId="13" r:id="rId12"/>
    <sheet name="Medidas Protección" sheetId="14" r:id="rId13"/>
    <sheet name="Órdenes y Medidas" sheetId="15" r:id="rId14"/>
    <sheet name="Procesos por Delito" sheetId="16" r:id="rId15"/>
    <sheet name="Personas Enjuiciadas" sheetId="17" r:id="rId16"/>
    <sheet name="% de Condenas" sheetId="18" r:id="rId17"/>
    <sheet name="Relación Víctima_Denunciado " sheetId="19" r:id="rId18"/>
    <sheet name="Denuncias-Renuncias" sheetId="20" r:id="rId19"/>
    <sheet name="Distribucion % Denuncias" sheetId="21" r:id="rId20"/>
    <sheet name="Sobreseimientos" sheetId="22" r:id="rId21"/>
    <sheet name="Terminación" sheetId="24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3" i="19" l="1"/>
  <c r="I35" i="19"/>
  <c r="I39" i="19"/>
  <c r="G45" i="19"/>
  <c r="I46" i="19"/>
  <c r="K27" i="19" l="1"/>
  <c r="J27" i="19"/>
  <c r="I27" i="19"/>
  <c r="H27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6" i="19" l="1"/>
  <c r="J45" i="19"/>
  <c r="H34" i="19"/>
  <c r="J43" i="19" l="1"/>
  <c r="I43" i="19"/>
  <c r="J38" i="19"/>
  <c r="H38" i="19"/>
  <c r="J37" i="19"/>
  <c r="I37" i="19"/>
  <c r="G39" i="19"/>
  <c r="J39" i="19"/>
  <c r="H39" i="19"/>
  <c r="G36" i="19"/>
  <c r="J36" i="19"/>
  <c r="J33" i="19"/>
  <c r="I33" i="19"/>
  <c r="H33" i="19"/>
  <c r="G37" i="19"/>
  <c r="H37" i="19"/>
  <c r="H41" i="19"/>
  <c r="J41" i="19"/>
  <c r="G46" i="19"/>
  <c r="H46" i="19"/>
  <c r="J47" i="19"/>
  <c r="I47" i="19"/>
  <c r="H40" i="19"/>
  <c r="I40" i="19"/>
  <c r="I48" i="19"/>
  <c r="J48" i="19"/>
  <c r="J35" i="19"/>
  <c r="G35" i="19"/>
  <c r="H35" i="19"/>
  <c r="J44" i="19"/>
  <c r="I44" i="19"/>
  <c r="G42" i="19"/>
  <c r="H42" i="19"/>
  <c r="J42" i="19"/>
  <c r="I42" i="19"/>
  <c r="G34" i="19"/>
  <c r="I34" i="19"/>
  <c r="J34" i="19"/>
  <c r="J32" i="19"/>
  <c r="G32" i="19"/>
  <c r="I36" i="19"/>
  <c r="H36" i="19"/>
  <c r="I45" i="19"/>
  <c r="H45" i="19"/>
  <c r="G38" i="19"/>
  <c r="I38" i="19"/>
  <c r="G40" i="19"/>
  <c r="J40" i="19"/>
  <c r="H48" i="19"/>
  <c r="G48" i="19"/>
  <c r="G43" i="19"/>
  <c r="H43" i="19"/>
  <c r="H44" i="19"/>
  <c r="G44" i="19"/>
  <c r="G47" i="19"/>
  <c r="H47" i="19"/>
  <c r="G41" i="19"/>
  <c r="I41" i="19"/>
  <c r="I32" i="19"/>
  <c r="H32" i="19"/>
  <c r="L27" i="19"/>
  <c r="J49" i="19" s="1"/>
  <c r="H29" i="15"/>
  <c r="I29" i="15"/>
  <c r="G49" i="19" l="1"/>
  <c r="H49" i="19"/>
  <c r="I49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32" i="19"/>
  <c r="G10" i="19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C29" i="8"/>
  <c r="K29" i="8"/>
  <c r="S29" i="8"/>
  <c r="F29" i="9"/>
  <c r="N29" i="9"/>
  <c r="E29" i="8"/>
  <c r="M29" i="8"/>
  <c r="U29" i="8"/>
  <c r="H29" i="9"/>
  <c r="P29" i="9"/>
  <c r="E25" i="18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C28" i="10"/>
  <c r="K28" i="10"/>
  <c r="H28" i="17"/>
  <c r="P28" i="17"/>
  <c r="X16" i="20"/>
  <c r="C27" i="22"/>
  <c r="O29" i="24"/>
  <c r="V16" i="24"/>
  <c r="D16" i="24" s="1"/>
  <c r="V24" i="24"/>
  <c r="D24" i="24" s="1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G28" i="10"/>
  <c r="Z15" i="20"/>
  <c r="Z23" i="20"/>
  <c r="D28" i="17"/>
  <c r="L28" i="17"/>
  <c r="E11" i="18"/>
  <c r="D18" i="18"/>
  <c r="E19" i="18"/>
  <c r="D26" i="18"/>
  <c r="I26" i="21"/>
  <c r="G27" i="22"/>
  <c r="V12" i="24"/>
  <c r="E12" i="24" s="1"/>
  <c r="V20" i="24"/>
  <c r="E20" i="24" s="1"/>
  <c r="V28" i="24"/>
  <c r="G28" i="24" s="1"/>
  <c r="I28" i="6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7" i="19"/>
  <c r="D49" i="19" s="1"/>
  <c r="C27" i="19"/>
  <c r="E27" i="19"/>
  <c r="E49" i="19" s="1"/>
  <c r="F27" i="19"/>
  <c r="F49" i="19" s="1"/>
  <c r="F29" i="15"/>
  <c r="G29" i="15"/>
  <c r="J29" i="15"/>
  <c r="D29" i="15"/>
  <c r="E29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7" i="22"/>
  <c r="V18" i="24"/>
  <c r="G18" i="24" s="1"/>
  <c r="V26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N29" i="24"/>
  <c r="V17" i="24"/>
  <c r="D17" i="24" s="1"/>
  <c r="V25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7" i="22"/>
  <c r="E27" i="22"/>
  <c r="P29" i="24"/>
  <c r="V15" i="24"/>
  <c r="E15" i="24" s="1"/>
  <c r="V23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V14" i="24"/>
  <c r="D14" i="24" s="1"/>
  <c r="V22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7" i="22"/>
  <c r="R29" i="24"/>
  <c r="V13" i="24"/>
  <c r="G13" i="24" s="1"/>
  <c r="V21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7" i="22"/>
  <c r="U29" i="24"/>
  <c r="V19" i="24"/>
  <c r="C19" i="24" s="1"/>
  <c r="V27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Q29" i="24"/>
  <c r="C10" i="18"/>
  <c r="C18" i="18"/>
  <c r="C26" i="18"/>
  <c r="Y12" i="20"/>
  <c r="W14" i="20"/>
  <c r="U16" i="20"/>
  <c r="Y20" i="20"/>
  <c r="W22" i="20"/>
  <c r="C29" i="15"/>
  <c r="D10" i="18"/>
  <c r="C13" i="18"/>
  <c r="C21" i="18"/>
  <c r="W11" i="20"/>
  <c r="Y17" i="20"/>
  <c r="W19" i="20"/>
  <c r="Y25" i="20"/>
  <c r="W27" i="20"/>
  <c r="T29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V29" i="24"/>
  <c r="C29" i="24" s="1"/>
  <c r="C23" i="24"/>
  <c r="E25" i="24"/>
  <c r="F15" i="24"/>
  <c r="C26" i="24"/>
  <c r="G15" i="24"/>
  <c r="D26" i="24"/>
  <c r="C13" i="24"/>
  <c r="G26" i="24"/>
  <c r="D13" i="24"/>
  <c r="E13" i="24"/>
  <c r="C49" i="19"/>
  <c r="G27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<sst xmlns="http://schemas.openxmlformats.org/spreadsheetml/2006/main" count="975" uniqueCount="254">
  <si>
    <t>Movimiento</t>
  </si>
  <si>
    <t>Delitos</t>
  </si>
  <si>
    <t>Juicios de Faltas/Delitos Leves</t>
  </si>
  <si>
    <t>Asuntos Civiles</t>
  </si>
  <si>
    <t>Medidas LEC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</si>
  <si>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</si>
  <si>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</si>
  <si>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</si>
  <si>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</si>
  <si>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</si>
  <si>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</si>
  <si>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</si>
  <si>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</si>
  <si>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</si>
  <si>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</si>
  <si>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</si>
  <si>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</si>
  <si>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</si>
  <si>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</si>
  <si>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</si>
  <si>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</si>
  <si>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</si>
  <si>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</si>
  <si>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</si>
  <si>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</si>
  <si>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</si>
  <si>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</si>
  <si>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</si>
  <si>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</si>
  <si>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</si>
  <si>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</si>
  <si>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</si>
  <si>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</si>
  <si>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</si>
  <si>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</si>
  <si>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</si>
  <si>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</si>
  <si>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</si>
  <si>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</si>
  <si>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</si>
  <si>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</si>
  <si>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</si>
  <si>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</si>
  <si>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</si>
  <si>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</si>
  <si>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</si>
  <si>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</si>
  <si>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</si>
  <si>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</si>
  <si>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</si>
  <si>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</si>
  <si>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</si>
  <si>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</si>
  <si>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</si>
  <si>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</si>
  <si>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</si>
  <si>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</si>
  <si>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</si>
  <si>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</si>
  <si>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</si>
  <si>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</si>
  <si>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</si>
  <si>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</si>
  <si>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</si>
  <si>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</si>
  <si>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</si>
  <si>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</si>
  <si>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</si>
  <si>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</si>
  <si>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</si>
  <si>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</si>
  <si>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</si>
  <si>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</si>
  <si>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</si>
  <si>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</si>
  <si>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</si>
  <si>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</si>
  <si>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</si>
  <si>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</si>
  <si>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</si>
  <si>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</si>
  <si>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</si>
  <si>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</si>
  <si>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</si>
  <si>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</si>
  <si>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</si>
  <si>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</si>
  <si>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</si>
  <si>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</si>
  <si>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</si>
  <si>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</si>
  <si>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</si>
  <si>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</si>
  <si>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</si>
  <si>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</si>
  <si>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</si>
  <si>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</si>
  <si>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</si>
  <si>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</si>
  <si>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</si>
  <si>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</si>
  <si>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</si>
  <si>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</si>
  <si>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</si>
  <si>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</si>
  <si>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</si>
  <si>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</si>
  <si>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</si>
  <si>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</si>
  <si>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</si>
  <si>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</si>
  <si>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</si>
  <si>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</si>
  <si>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</si>
  <si>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</si>
  <si>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</si>
  <si>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</si>
  <si>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</si>
  <si>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</si>
  <si>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</si>
  <si>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</si>
  <si>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</si>
  <si>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</si>
  <si>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</si>
  <si>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</si>
  <si>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</si>
  <si>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</si>
  <si>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</si>
  <si>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</si>
  <si>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</si>
  <si>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</si>
  <si>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</si>
  <si>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</si>
  <si>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</si>
  <si>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</si>
  <si>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</si>
  <si>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</si>
  <si>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</si>
  <si>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</si>
  <si>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</si>
  <si>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</si>
  <si>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</si>
  <si>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</si>
  <si>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</si>
  <si>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</si>
  <si>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</si>
  <si>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</si>
  <si>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</si>
  <si>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</si>
  <si>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</si>
  <si>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</si>
  <si>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</si>
  <si>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</si>
  <si>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</si>
  <si>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</si>
  <si>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</si>
  <si>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</si>
  <si>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</si>
  <si>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</si>
  <si>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</si>
  <si>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</si>
  <si>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</si>
  <si>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</si>
  <si>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</si>
  <si>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</si>
  <si>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</si>
  <si>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</si>
  <si>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</si>
  <si>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</si>
  <si>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</si>
  <si>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</si>
  <si>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</si>
  <si>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</si>
  <si>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</si>
  <si>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</si>
  <si>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</si>
  <si>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</si>
  <si>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</si>
  <si>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</si>
  <si>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</si>
  <si>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</si>
  <si>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</si>
  <si>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</si>
  <si>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</si>
  <si>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</si>
  <si>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</si>
  <si>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</si>
  <si>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</si>
  <si>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</si>
  <si>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</si>
  <si>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</si>
  <si>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</si>
  <si>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</si>
  <si>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</si>
  <si>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</si>
  <si>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</si>
  <si>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</si>
  <si>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</si>
  <si>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</si>
  <si>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</si>
  <si>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</si>
  <si>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</si>
  <si>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</si>
  <si>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</si>
  <si>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</si>
  <si>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</si>
  <si>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</si>
  <si>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</si>
  <si>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</si>
  <si>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</si>
  <si>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</si>
  <si>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</si>
  <si>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</si>
  <si>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</si>
  <si>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</si>
  <si>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</si>
  <si>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</si>
  <si>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</si>
  <si>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</si>
  <si>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</si>
  <si>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</si>
  <si>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</si>
  <si>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</si>
  <si>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</si>
  <si>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</si>
  <si>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</si>
  <si>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</si>
  <si>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</si>
  <si>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</si>
  <si>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</si>
  <si>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</si>
  <si>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</si>
  <si>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</si>
  <si>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</si>
  <si>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</si>
  <si>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</si>
  <si>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</si>
  <si>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</si>
  <si>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</si>
  <si>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</si>
  <si>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</si>
  <si>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</si>
  <si>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</si>
  <si>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</si>
  <si>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</si>
  <si>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</si>
  <si>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</si>
  <si>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</si>
  <si>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</si>
  <si>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</si>
  <si>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</si>
  <si>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Otras formas de terminación de la investigación Penal</t>
  </si>
  <si>
    <t>Elevados al Sección de lo Penal del T.I.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</si>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</sst>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9" fillId="0" borderId="0" xfId="0" applyFont="1"/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76200</xdr:rowOff>
    </xdr:from>
    <xdr:to>
      <xdr:col>8</xdr:col>
      <xdr:colOff>142875</xdr:colOff>
      <xdr:row>9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2875" y="7620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</a:t>
          </a:r>
          <a:r>
            <a:rPr lang="es-ES" sz="18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DEL TRIBUNAL DE INSTANCIA POR</a:t>
          </a:r>
          <a:r>
            <a:rPr lang="es-ES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522680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1047751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1027780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3.5" x14ac:dyDescent="0.3"/>
  <cols>
    <col min="2" max="2" width="100.15234375" customWidth="1"/>
  </cols>
  <sheetData>
    <row r="18" spans="2:10" x14ac:dyDescent="0.3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x14ac:dyDescent="0.3">
      <c r="B19" s="2" t="s">
        <v>1</v>
      </c>
      <c r="C19" s="2"/>
    </row>
    <row r="20" spans="2:10" x14ac:dyDescent="0.3">
      <c r="B20" s="2" t="s">
        <v>2</v>
      </c>
      <c r="C20" s="2"/>
      <c r="D20" s="1"/>
    </row>
    <row r="21" spans="2:10" x14ac:dyDescent="0.3">
      <c r="B21" s="2" t="s">
        <v>3</v>
      </c>
      <c r="C21" s="2"/>
    </row>
    <row r="22" spans="2:10" x14ac:dyDescent="0.3">
      <c r="B22" s="2" t="s">
        <v>4</v>
      </c>
      <c r="C22" s="2"/>
    </row>
    <row r="23" spans="2:10" x14ac:dyDescent="0.3">
      <c r="B23" s="2" t="s">
        <v>5</v>
      </c>
      <c r="C23" s="2"/>
    </row>
    <row r="24" spans="2:10" x14ac:dyDescent="0.3">
      <c r="B24" s="2" t="s">
        <v>6</v>
      </c>
      <c r="C24" s="2"/>
    </row>
    <row r="25" spans="2:10" x14ac:dyDescent="0.3">
      <c r="B25" s="2" t="s">
        <v>7</v>
      </c>
      <c r="C25" s="2"/>
      <c r="D25" s="2"/>
    </row>
    <row r="26" spans="2:10" x14ac:dyDescent="0.3">
      <c r="B26" s="2" t="s">
        <v>8</v>
      </c>
      <c r="C26" s="2"/>
      <c r="D26" s="2"/>
    </row>
    <row r="27" spans="2:10" x14ac:dyDescent="0.3">
      <c r="B27" s="2" t="s">
        <v>9</v>
      </c>
      <c r="C27" s="2"/>
      <c r="D27" s="2"/>
    </row>
    <row r="28" spans="2:10" x14ac:dyDescent="0.3">
      <c r="B28" s="2" t="s">
        <v>10</v>
      </c>
      <c r="C28" s="2"/>
      <c r="D28" s="2"/>
      <c r="E28" s="2"/>
      <c r="F28" s="2"/>
      <c r="G28" s="2"/>
      <c r="H28" s="2"/>
      <c r="I28" s="2"/>
    </row>
    <row r="29" spans="2:10" x14ac:dyDescent="0.3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x14ac:dyDescent="0.3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x14ac:dyDescent="0.3">
      <c r="B31" s="2" t="s">
        <v>13</v>
      </c>
      <c r="C31" s="2"/>
      <c r="D31" s="2"/>
      <c r="E31" s="2"/>
      <c r="F31" s="2"/>
      <c r="G31" s="2"/>
      <c r="H31" s="2"/>
    </row>
    <row r="32" spans="2:10" x14ac:dyDescent="0.3">
      <c r="B32" s="2" t="s">
        <v>14</v>
      </c>
      <c r="C32" s="2"/>
    </row>
    <row r="33" spans="2:5" x14ac:dyDescent="0.3">
      <c r="B33" s="2" t="s">
        <v>15</v>
      </c>
      <c r="C33" s="2"/>
    </row>
    <row r="34" spans="2:5" x14ac:dyDescent="0.3">
      <c r="B34" s="2" t="s">
        <v>16</v>
      </c>
      <c r="C34" s="2"/>
      <c r="D34" s="2"/>
    </row>
    <row r="35" spans="2:5" x14ac:dyDescent="0.3">
      <c r="B35" s="2" t="s">
        <v>17</v>
      </c>
      <c r="C35" s="2"/>
      <c r="D35" s="2"/>
      <c r="E35" s="2"/>
    </row>
    <row r="36" spans="2:5" x14ac:dyDescent="0.3">
      <c r="B36" s="2" t="s">
        <v>18</v>
      </c>
      <c r="C36" s="2"/>
    </row>
    <row r="37" spans="2:5" x14ac:dyDescent="0.3">
      <c r="B37" s="2" t="s">
        <v>19</v>
      </c>
      <c r="C37" s="2"/>
      <c r="D37" s="2"/>
      <c r="E37" s="2"/>
    </row>
    <row r="38" spans="2:5" x14ac:dyDescent="0.3">
      <c r="B38" s="2" t="s">
        <v>20</v>
      </c>
      <c r="C38" s="2"/>
    </row>
    <row r="39" spans="2:5" x14ac:dyDescent="0.3">
      <c r="C39" s="2"/>
      <c r="D39" s="2"/>
    </row>
  </sheetData>
  <hyperlinks>
    <hyperlink ref="B18" location="Movimiento!A1" display="Movimiento" xr:uid="{00000000-0004-0000-0000-000000000000}"/>
    <hyperlink ref="B23" location="Señalamientos!A1" display="Señalamientos" xr:uid="{00000000-0004-0000-0000-000001000000}"/>
    <hyperlink ref="B24" location="'Procedimientos elevados'!A1" display="Procedimientos Elevados" xr:uid="{00000000-0004-0000-0000-000003000000}"/>
    <hyperlink ref="B25" location="'Sumarios elevados '!A1" display="Sumarios Elevados" xr:uid="{00000000-0004-0000-0000-000004000000}"/>
    <hyperlink ref="B26" location="'Proc Jurado elevados  '!A1" display="Proc.Jurado Elevados" xr:uid="{00000000-0004-0000-0000-000005000000}"/>
    <hyperlink ref="B27" location="OrdenesSegunInstancia!A1" display="Órdenes de Protección,(Art.544-Ter), según Instancia" xr:uid="{00000000-0004-0000-0000-000006000000}"/>
    <hyperlink ref="B28" location="'OrdenesSegunInstancia %'!A1" display="Órdenes de Protección,(Art.544-Ter), según Instancia(porcentajes)" xr:uid="{00000000-0004-0000-0000-000007000000}"/>
    <hyperlink ref="B30" location="'Ordenes y Medidas'!A1" display="Órdenes y Medidas, (art.544-Ter y 544-bis) por Sexo y Nacionalidad" xr:uid="{00000000-0004-0000-0000-000008000000}"/>
    <hyperlink ref="B31" location="'Procesos por Delito'!A1" display="Procesos por delito" xr:uid="{00000000-0004-0000-0000-000009000000}"/>
    <hyperlink ref="B32" location="PersonasEnjuiciadas!A1" display="Personas enjuiciadas" xr:uid="{00000000-0004-0000-0000-00000A000000}"/>
    <hyperlink ref="B33" location="'% condenados'!A1" display="Porcentaje de Condenados" xr:uid="{00000000-0004-0000-0000-00000B000000}"/>
    <hyperlink ref="B34" location="Relacion!A1" display="Relaciaón de Víctimas y Denunciados" xr:uid="{00000000-0004-0000-0000-00000C000000}"/>
    <hyperlink ref="B35" location="'Denuncias-Renuncias'!A1" display="Denuncias-Renuncias" xr:uid="{00000000-0004-0000-0000-00000D000000}"/>
    <hyperlink ref="B36" location="'Distribucion % denuncias'!A1" display="Distribución porcentual de las Denuncias" xr:uid="{00000000-0004-0000-0000-00000E000000}"/>
    <hyperlink ref="B37" location="Sobreseimientos!A1" display="Sobreseimientos" xr:uid="{00000000-0004-0000-0000-00000F000000}"/>
    <hyperlink ref="B38" location="Terminación!A1" display="Formas de Terminación" xr:uid="{00000000-0004-0000-0000-000010000000}"/>
    <hyperlink ref="B29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5" width="21.23046875" customWidth="1"/>
    <col min="19" max="19" width="12.3828125" customWidth="1"/>
  </cols>
  <sheetData>
    <row r="7" spans="2:5" ht="23.25" customHeight="1" x14ac:dyDescent="0.3"/>
    <row r="8" spans="2:5" ht="14.25" customHeight="1" x14ac:dyDescent="0.3"/>
    <row r="9" spans="2:5" ht="32.25" customHeight="1" x14ac:dyDescent="0.3">
      <c r="B9" s="14"/>
      <c r="C9" s="77" t="s">
        <v>121</v>
      </c>
      <c r="D9" s="77"/>
      <c r="E9" s="77"/>
    </row>
    <row r="10" spans="2:5" ht="42.75" customHeight="1" thickBot="1" x14ac:dyDescent="0.35">
      <c r="B10" s="11"/>
      <c r="C10" s="21" t="s">
        <v>116</v>
      </c>
      <c r="D10" s="21" t="s">
        <v>115</v>
      </c>
      <c r="E10" s="21" t="s">
        <v>51</v>
      </c>
    </row>
    <row r="11" spans="2:5" ht="20.149999999999999" customHeight="1" thickBot="1" x14ac:dyDescent="0.35">
      <c r="B11" s="3" t="s">
        <v>21</v>
      </c>
      <c r="C11" s="18">
        <v>2</v>
      </c>
      <c r="D11" s="18">
        <v>2</v>
      </c>
      <c r="E11" s="18">
        <v>4</v>
      </c>
    </row>
    <row r="12" spans="2:5" ht="20.149999999999999" customHeight="1" thickBot="1" x14ac:dyDescent="0.35">
      <c r="B12" s="4" t="s">
        <v>22</v>
      </c>
      <c r="C12" s="19">
        <v>0</v>
      </c>
      <c r="D12" s="19">
        <v>0</v>
      </c>
      <c r="E12" s="19">
        <v>0</v>
      </c>
    </row>
    <row r="13" spans="2:5" ht="20.149999999999999" customHeight="1" thickBot="1" x14ac:dyDescent="0.35">
      <c r="B13" s="4" t="s">
        <v>23</v>
      </c>
      <c r="C13" s="19">
        <v>0</v>
      </c>
      <c r="D13" s="19">
        <v>0</v>
      </c>
      <c r="E13" s="19">
        <v>0</v>
      </c>
    </row>
    <row r="14" spans="2:5" ht="20.149999999999999" customHeight="1" thickBot="1" x14ac:dyDescent="0.35">
      <c r="B14" s="4" t="s">
        <v>24</v>
      </c>
      <c r="C14" s="19">
        <v>0</v>
      </c>
      <c r="D14" s="19">
        <v>0</v>
      </c>
      <c r="E14" s="19">
        <v>0</v>
      </c>
    </row>
    <row r="15" spans="2:5" ht="20.149999999999999" customHeight="1" thickBot="1" x14ac:dyDescent="0.35">
      <c r="B15" s="4" t="s">
        <v>25</v>
      </c>
      <c r="C15" s="19">
        <v>0</v>
      </c>
      <c r="D15" s="19">
        <v>0</v>
      </c>
      <c r="E15" s="19">
        <v>0</v>
      </c>
    </row>
    <row r="16" spans="2:5" ht="20.149999999999999" customHeight="1" thickBot="1" x14ac:dyDescent="0.35">
      <c r="B16" s="4" t="s">
        <v>26</v>
      </c>
      <c r="C16" s="19">
        <v>0</v>
      </c>
      <c r="D16" s="19">
        <v>0</v>
      </c>
      <c r="E16" s="19">
        <v>0</v>
      </c>
    </row>
    <row r="17" spans="2:5" ht="20.149999999999999" customHeight="1" thickBot="1" x14ac:dyDescent="0.35">
      <c r="B17" s="4" t="s">
        <v>27</v>
      </c>
      <c r="C17" s="19">
        <v>0</v>
      </c>
      <c r="D17" s="19">
        <v>0</v>
      </c>
      <c r="E17" s="19">
        <v>0</v>
      </c>
    </row>
    <row r="18" spans="2:5" ht="20.149999999999999" customHeight="1" thickBot="1" x14ac:dyDescent="0.35">
      <c r="B18" s="4" t="s">
        <v>28</v>
      </c>
      <c r="C18" s="19">
        <v>1</v>
      </c>
      <c r="D18" s="19">
        <v>0</v>
      </c>
      <c r="E18" s="19">
        <v>1</v>
      </c>
    </row>
    <row r="19" spans="2:5" ht="20.149999999999999" customHeight="1" thickBot="1" x14ac:dyDescent="0.35">
      <c r="B19" s="4" t="s">
        <v>29</v>
      </c>
      <c r="C19" s="19">
        <v>4</v>
      </c>
      <c r="D19" s="19">
        <v>3</v>
      </c>
      <c r="E19" s="19">
        <v>7</v>
      </c>
    </row>
    <row r="20" spans="2:5" ht="20.149999999999999" customHeight="1" thickBot="1" x14ac:dyDescent="0.35">
      <c r="B20" s="4" t="s">
        <v>30</v>
      </c>
      <c r="C20" s="19">
        <v>1</v>
      </c>
      <c r="D20" s="19">
        <v>2</v>
      </c>
      <c r="E20" s="19">
        <v>3</v>
      </c>
    </row>
    <row r="21" spans="2:5" ht="20.149999999999999" customHeight="1" thickBot="1" x14ac:dyDescent="0.35">
      <c r="B21" s="4" t="s">
        <v>31</v>
      </c>
      <c r="C21" s="19">
        <v>0</v>
      </c>
      <c r="D21" s="19">
        <v>1</v>
      </c>
      <c r="E21" s="19">
        <v>1</v>
      </c>
    </row>
    <row r="22" spans="2:5" ht="20.149999999999999" customHeight="1" thickBot="1" x14ac:dyDescent="0.35">
      <c r="B22" s="4" t="s">
        <v>32</v>
      </c>
      <c r="C22" s="19">
        <v>0</v>
      </c>
      <c r="D22" s="19">
        <v>2</v>
      </c>
      <c r="E22" s="19">
        <v>2</v>
      </c>
    </row>
    <row r="23" spans="2:5" ht="20.149999999999999" customHeight="1" thickBot="1" x14ac:dyDescent="0.35">
      <c r="B23" s="4" t="s">
        <v>33</v>
      </c>
      <c r="C23" s="19">
        <v>0</v>
      </c>
      <c r="D23" s="19">
        <v>4</v>
      </c>
      <c r="E23" s="19">
        <v>4</v>
      </c>
    </row>
    <row r="24" spans="2:5" ht="20.149999999999999" customHeight="1" thickBot="1" x14ac:dyDescent="0.35">
      <c r="B24" s="4" t="s">
        <v>34</v>
      </c>
      <c r="C24" s="19">
        <v>0</v>
      </c>
      <c r="D24" s="19">
        <v>0</v>
      </c>
      <c r="E24" s="19">
        <v>0</v>
      </c>
    </row>
    <row r="25" spans="2:5" ht="20.149999999999999" customHeight="1" thickBot="1" x14ac:dyDescent="0.35">
      <c r="B25" s="4" t="s">
        <v>35</v>
      </c>
      <c r="C25" s="19">
        <v>0</v>
      </c>
      <c r="D25" s="19">
        <v>0</v>
      </c>
      <c r="E25" s="19">
        <v>0</v>
      </c>
    </row>
    <row r="26" spans="2:5" ht="20.149999999999999" customHeight="1" thickBot="1" x14ac:dyDescent="0.35">
      <c r="B26" s="5" t="s">
        <v>36</v>
      </c>
      <c r="C26" s="19">
        <v>1</v>
      </c>
      <c r="D26" s="19">
        <v>0</v>
      </c>
      <c r="E26" s="19">
        <v>1</v>
      </c>
    </row>
    <row r="27" spans="2:5" ht="20.149999999999999" customHeight="1" thickBot="1" x14ac:dyDescent="0.35">
      <c r="B27" s="6" t="s">
        <v>37</v>
      </c>
      <c r="C27" s="20">
        <v>0</v>
      </c>
      <c r="D27" s="20">
        <v>0</v>
      </c>
      <c r="E27" s="20">
        <v>0</v>
      </c>
    </row>
    <row r="28" spans="2:5" ht="20.149999999999999" customHeight="1" thickBot="1" x14ac:dyDescent="0.35">
      <c r="B28" s="7" t="s">
        <v>38</v>
      </c>
      <c r="C28" s="9">
        <f>SUM(C11:C27)</f>
        <v>9</v>
      </c>
      <c r="D28" s="9">
        <f>SUM(D11:D27)</f>
        <v>14</v>
      </c>
      <c r="E28" s="9">
        <f>SUM(E11:E27)</f>
        <v>23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7" customWidth="1"/>
    <col min="3" max="3" width="10.4609375" bestFit="1" customWidth="1"/>
    <col min="4" max="4" width="13.3828125" bestFit="1" customWidth="1"/>
    <col min="5" max="5" width="12.15234375" bestFit="1" customWidth="1"/>
    <col min="6" max="6" width="12.4609375" bestFit="1" customWidth="1"/>
    <col min="7" max="7" width="15.61328125" bestFit="1" customWidth="1"/>
    <col min="8" max="8" width="10.4609375" bestFit="1" customWidth="1"/>
    <col min="9" max="9" width="13.3828125" bestFit="1" customWidth="1"/>
    <col min="10" max="10" width="12.15234375" bestFit="1" customWidth="1"/>
    <col min="11" max="11" width="12.4609375" bestFit="1" customWidth="1"/>
    <col min="12" max="12" width="15.61328125" bestFit="1" customWidth="1"/>
    <col min="13" max="13" width="10.4609375" bestFit="1" customWidth="1"/>
    <col min="14" max="14" width="13.3828125" bestFit="1" customWidth="1"/>
    <col min="15" max="15" width="12.15234375" bestFit="1" customWidth="1"/>
    <col min="16" max="16" width="12.4609375" bestFit="1" customWidth="1"/>
    <col min="17" max="17" width="15.61328125" bestFit="1" customWidth="1"/>
    <col min="18" max="18" width="10.4609375" bestFit="1" customWidth="1"/>
    <col min="19" max="19" width="13.3828125" bestFit="1" customWidth="1"/>
    <col min="20" max="20" width="12.15234375" bestFit="1" customWidth="1"/>
    <col min="21" max="21" width="12.4609375" bestFit="1" customWidth="1"/>
    <col min="22" max="22" width="15.61328125" bestFit="1" customWidth="1"/>
    <col min="23" max="23" width="10.4609375" bestFit="1" customWidth="1"/>
    <col min="24" max="24" width="13.3828125" bestFit="1" customWidth="1"/>
    <col min="25" max="25" width="12.15234375" bestFit="1" customWidth="1"/>
    <col min="26" max="26" width="12.4609375" bestFit="1" customWidth="1"/>
    <col min="27" max="27" width="15.61328125" bestFit="1" customWidth="1"/>
    <col min="28" max="28" width="12" customWidth="1"/>
    <col min="29" max="29" width="13.3828125" bestFit="1" customWidth="1"/>
    <col min="30" max="30" width="12.15234375" bestFit="1" customWidth="1"/>
    <col min="31" max="31" width="12.4609375" bestFit="1" customWidth="1"/>
    <col min="32" max="32" width="15.61328125" bestFit="1" customWidth="1"/>
  </cols>
  <sheetData>
    <row r="11" spans="2:32" ht="38.25" customHeight="1" x14ac:dyDescent="0.3"/>
    <row r="12" spans="2:32" ht="41.25" customHeight="1" x14ac:dyDescent="0.3">
      <c r="B12" s="14"/>
      <c r="C12" s="77" t="s">
        <v>122</v>
      </c>
      <c r="D12" s="77"/>
      <c r="E12" s="77"/>
      <c r="F12" s="77"/>
      <c r="G12" s="77"/>
      <c r="H12" s="77" t="s">
        <v>123</v>
      </c>
      <c r="I12" s="77"/>
      <c r="J12" s="77"/>
      <c r="K12" s="77"/>
      <c r="L12" s="77"/>
      <c r="M12" s="77" t="s">
        <v>124</v>
      </c>
      <c r="N12" s="77"/>
      <c r="O12" s="77"/>
      <c r="P12" s="77"/>
      <c r="Q12" s="77"/>
      <c r="R12" s="77" t="s">
        <v>125</v>
      </c>
      <c r="S12" s="77"/>
      <c r="T12" s="77"/>
      <c r="U12" s="77"/>
      <c r="V12" s="77"/>
      <c r="W12" s="77" t="s">
        <v>126</v>
      </c>
      <c r="X12" s="77"/>
      <c r="Y12" s="77"/>
      <c r="Z12" s="77"/>
      <c r="AA12" s="77"/>
      <c r="AB12" s="77" t="s">
        <v>51</v>
      </c>
      <c r="AC12" s="77"/>
      <c r="AD12" s="77"/>
      <c r="AE12" s="77"/>
      <c r="AF12" s="77"/>
    </row>
    <row r="13" spans="2:32" ht="28.5" customHeight="1" x14ac:dyDescent="0.3">
      <c r="B13" s="23"/>
      <c r="C13" s="78" t="s">
        <v>76</v>
      </c>
      <c r="D13" s="78" t="s">
        <v>127</v>
      </c>
      <c r="E13" s="78"/>
      <c r="F13" s="78"/>
      <c r="G13" s="78" t="s">
        <v>128</v>
      </c>
      <c r="H13" s="78" t="s">
        <v>76</v>
      </c>
      <c r="I13" s="78" t="s">
        <v>127</v>
      </c>
      <c r="J13" s="78"/>
      <c r="K13" s="78"/>
      <c r="L13" s="78" t="s">
        <v>128</v>
      </c>
      <c r="M13" s="78" t="s">
        <v>76</v>
      </c>
      <c r="N13" s="78" t="s">
        <v>127</v>
      </c>
      <c r="O13" s="78"/>
      <c r="P13" s="78"/>
      <c r="Q13" s="78" t="s">
        <v>128</v>
      </c>
      <c r="R13" s="78" t="s">
        <v>76</v>
      </c>
      <c r="S13" s="78" t="s">
        <v>127</v>
      </c>
      <c r="T13" s="78"/>
      <c r="U13" s="78"/>
      <c r="V13" s="78" t="s">
        <v>128</v>
      </c>
      <c r="W13" s="78" t="s">
        <v>76</v>
      </c>
      <c r="X13" s="78" t="s">
        <v>127</v>
      </c>
      <c r="Y13" s="78"/>
      <c r="Z13" s="78"/>
      <c r="AA13" s="78" t="s">
        <v>128</v>
      </c>
      <c r="AB13" s="78" t="s">
        <v>76</v>
      </c>
      <c r="AC13" s="78" t="s">
        <v>127</v>
      </c>
      <c r="AD13" s="78"/>
      <c r="AE13" s="78"/>
      <c r="AF13" s="78" t="s">
        <v>128</v>
      </c>
    </row>
    <row r="14" spans="2:32" ht="28.5" customHeight="1" thickBot="1" x14ac:dyDescent="0.35">
      <c r="B14" s="11"/>
      <c r="C14" s="78"/>
      <c r="D14" s="25" t="s">
        <v>129</v>
      </c>
      <c r="E14" s="25" t="s">
        <v>130</v>
      </c>
      <c r="F14" s="25" t="s">
        <v>131</v>
      </c>
      <c r="G14" s="78"/>
      <c r="H14" s="78"/>
      <c r="I14" s="25" t="s">
        <v>129</v>
      </c>
      <c r="J14" s="25" t="s">
        <v>130</v>
      </c>
      <c r="K14" s="25" t="s">
        <v>131</v>
      </c>
      <c r="L14" s="78"/>
      <c r="M14" s="78"/>
      <c r="N14" s="25" t="s">
        <v>129</v>
      </c>
      <c r="O14" s="25" t="s">
        <v>130</v>
      </c>
      <c r="P14" s="25" t="s">
        <v>131</v>
      </c>
      <c r="Q14" s="78"/>
      <c r="R14" s="78"/>
      <c r="S14" s="25" t="s">
        <v>129</v>
      </c>
      <c r="T14" s="25" t="s">
        <v>130</v>
      </c>
      <c r="U14" s="25" t="s">
        <v>131</v>
      </c>
      <c r="V14" s="78"/>
      <c r="W14" s="78"/>
      <c r="X14" s="25" t="s">
        <v>129</v>
      </c>
      <c r="Y14" s="25" t="s">
        <v>130</v>
      </c>
      <c r="Z14" s="25" t="s">
        <v>131</v>
      </c>
      <c r="AA14" s="78"/>
      <c r="AB14" s="78"/>
      <c r="AC14" s="25" t="s">
        <v>129</v>
      </c>
      <c r="AD14" s="25" t="s">
        <v>130</v>
      </c>
      <c r="AE14" s="25" t="s">
        <v>131</v>
      </c>
      <c r="AF14" s="78"/>
    </row>
    <row r="15" spans="2:32" ht="20.149999999999999" customHeight="1" thickBot="1" x14ac:dyDescent="0.35">
      <c r="B15" s="3" t="s">
        <v>21</v>
      </c>
      <c r="C15" s="18">
        <v>1924</v>
      </c>
      <c r="D15" s="18">
        <v>13</v>
      </c>
      <c r="E15" s="18">
        <v>1446</v>
      </c>
      <c r="F15" s="18">
        <v>465</v>
      </c>
      <c r="G15" s="18">
        <v>0</v>
      </c>
      <c r="H15" s="18">
        <v>1</v>
      </c>
      <c r="I15" s="18">
        <v>0</v>
      </c>
      <c r="J15" s="18">
        <v>0</v>
      </c>
      <c r="K15" s="18">
        <v>1</v>
      </c>
      <c r="L15" s="18">
        <v>0</v>
      </c>
      <c r="M15" s="18">
        <v>65</v>
      </c>
      <c r="N15" s="18">
        <v>0</v>
      </c>
      <c r="O15" s="18">
        <v>65</v>
      </c>
      <c r="P15" s="18">
        <v>0</v>
      </c>
      <c r="Q15" s="18">
        <v>0</v>
      </c>
      <c r="R15" s="18">
        <v>7</v>
      </c>
      <c r="S15" s="18">
        <v>0</v>
      </c>
      <c r="T15" s="18">
        <v>7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1997</v>
      </c>
      <c r="AC15" s="18">
        <v>13</v>
      </c>
      <c r="AD15" s="18">
        <v>1518</v>
      </c>
      <c r="AE15" s="18">
        <v>466</v>
      </c>
      <c r="AF15" s="18">
        <v>0</v>
      </c>
    </row>
    <row r="16" spans="2:32" ht="20.149999999999999" customHeight="1" thickBot="1" x14ac:dyDescent="0.35">
      <c r="B16" s="4" t="s">
        <v>22</v>
      </c>
      <c r="C16" s="19">
        <v>224</v>
      </c>
      <c r="D16" s="19">
        <v>0</v>
      </c>
      <c r="E16" s="19">
        <v>163</v>
      </c>
      <c r="F16" s="19">
        <v>61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12</v>
      </c>
      <c r="N16" s="19">
        <v>0</v>
      </c>
      <c r="O16" s="19">
        <v>12</v>
      </c>
      <c r="P16" s="19">
        <v>0</v>
      </c>
      <c r="Q16" s="19">
        <v>0</v>
      </c>
      <c r="R16" s="19">
        <v>3</v>
      </c>
      <c r="S16" s="19">
        <v>0</v>
      </c>
      <c r="T16" s="19">
        <v>0</v>
      </c>
      <c r="U16" s="19">
        <v>3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239</v>
      </c>
      <c r="AC16" s="19">
        <v>0</v>
      </c>
      <c r="AD16" s="19">
        <v>175</v>
      </c>
      <c r="AE16" s="19">
        <v>64</v>
      </c>
      <c r="AF16" s="19">
        <v>0</v>
      </c>
    </row>
    <row r="17" spans="2:32" ht="20.149999999999999" customHeight="1" thickBot="1" x14ac:dyDescent="0.35">
      <c r="B17" s="4" t="s">
        <v>23</v>
      </c>
      <c r="C17" s="19">
        <v>152</v>
      </c>
      <c r="D17" s="19">
        <v>0</v>
      </c>
      <c r="E17" s="19">
        <v>117</v>
      </c>
      <c r="F17" s="19">
        <v>35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0</v>
      </c>
      <c r="O17" s="19">
        <v>1</v>
      </c>
      <c r="P17" s="19">
        <v>0</v>
      </c>
      <c r="Q17" s="19">
        <v>0</v>
      </c>
      <c r="R17" s="19">
        <v>1</v>
      </c>
      <c r="S17" s="19">
        <v>0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154</v>
      </c>
      <c r="AC17" s="19">
        <v>0</v>
      </c>
      <c r="AD17" s="19">
        <v>119</v>
      </c>
      <c r="AE17" s="19">
        <v>35</v>
      </c>
      <c r="AF17" s="19">
        <v>0</v>
      </c>
    </row>
    <row r="18" spans="2:32" ht="20.149999999999999" customHeight="1" thickBot="1" x14ac:dyDescent="0.35">
      <c r="B18" s="4" t="s">
        <v>24</v>
      </c>
      <c r="C18" s="19">
        <v>316</v>
      </c>
      <c r="D18" s="19">
        <v>0</v>
      </c>
      <c r="E18" s="19">
        <v>253</v>
      </c>
      <c r="F18" s="19">
        <v>63</v>
      </c>
      <c r="G18" s="19">
        <v>0</v>
      </c>
      <c r="H18" s="19">
        <v>3</v>
      </c>
      <c r="I18" s="19">
        <v>0</v>
      </c>
      <c r="J18" s="19">
        <v>0</v>
      </c>
      <c r="K18" s="19">
        <v>3</v>
      </c>
      <c r="L18" s="19">
        <v>0</v>
      </c>
      <c r="M18" s="19">
        <v>7</v>
      </c>
      <c r="N18" s="19">
        <v>0</v>
      </c>
      <c r="O18" s="19">
        <v>7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326</v>
      </c>
      <c r="AC18" s="19">
        <v>0</v>
      </c>
      <c r="AD18" s="19">
        <v>260</v>
      </c>
      <c r="AE18" s="19">
        <v>66</v>
      </c>
      <c r="AF18" s="19">
        <v>0</v>
      </c>
    </row>
    <row r="19" spans="2:32" ht="20.149999999999999" customHeight="1" thickBot="1" x14ac:dyDescent="0.35">
      <c r="B19" s="4" t="s">
        <v>25</v>
      </c>
      <c r="C19" s="19">
        <v>324</v>
      </c>
      <c r="D19" s="19">
        <v>2</v>
      </c>
      <c r="E19" s="19">
        <v>196</v>
      </c>
      <c r="F19" s="19">
        <v>126</v>
      </c>
      <c r="G19" s="19">
        <v>0</v>
      </c>
      <c r="H19" s="19">
        <v>8</v>
      </c>
      <c r="I19" s="19">
        <v>1</v>
      </c>
      <c r="J19" s="19">
        <v>5</v>
      </c>
      <c r="K19" s="19">
        <v>2</v>
      </c>
      <c r="L19" s="19">
        <v>0</v>
      </c>
      <c r="M19" s="19">
        <v>18</v>
      </c>
      <c r="N19" s="19">
        <v>0</v>
      </c>
      <c r="O19" s="19">
        <v>18</v>
      </c>
      <c r="P19" s="19">
        <v>0</v>
      </c>
      <c r="Q19" s="19">
        <v>0</v>
      </c>
      <c r="R19" s="19">
        <v>28</v>
      </c>
      <c r="S19" s="19">
        <v>0</v>
      </c>
      <c r="T19" s="19">
        <v>28</v>
      </c>
      <c r="U19" s="19">
        <v>0</v>
      </c>
      <c r="V19" s="19">
        <v>0</v>
      </c>
      <c r="W19" s="19">
        <v>5</v>
      </c>
      <c r="X19" s="19">
        <v>0</v>
      </c>
      <c r="Y19" s="19">
        <v>5</v>
      </c>
      <c r="Z19" s="19">
        <v>0</v>
      </c>
      <c r="AA19" s="19">
        <v>0</v>
      </c>
      <c r="AB19" s="19">
        <v>383</v>
      </c>
      <c r="AC19" s="19">
        <v>3</v>
      </c>
      <c r="AD19" s="19">
        <v>252</v>
      </c>
      <c r="AE19" s="19">
        <v>128</v>
      </c>
      <c r="AF19" s="19">
        <v>0</v>
      </c>
    </row>
    <row r="20" spans="2:32" ht="20.149999999999999" customHeight="1" thickBot="1" x14ac:dyDescent="0.35">
      <c r="B20" s="4" t="s">
        <v>26</v>
      </c>
      <c r="C20" s="19">
        <v>111</v>
      </c>
      <c r="D20" s="19">
        <v>0</v>
      </c>
      <c r="E20" s="19">
        <v>72</v>
      </c>
      <c r="F20" s="19">
        <v>39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111</v>
      </c>
      <c r="AC20" s="19">
        <v>0</v>
      </c>
      <c r="AD20" s="19">
        <v>72</v>
      </c>
      <c r="AE20" s="19">
        <v>39</v>
      </c>
      <c r="AF20" s="19">
        <v>0</v>
      </c>
    </row>
    <row r="21" spans="2:32" ht="20.149999999999999" customHeight="1" thickBot="1" x14ac:dyDescent="0.35">
      <c r="B21" s="4" t="s">
        <v>27</v>
      </c>
      <c r="C21" s="19">
        <v>410</v>
      </c>
      <c r="D21" s="19">
        <v>0</v>
      </c>
      <c r="E21" s="19">
        <v>280</v>
      </c>
      <c r="F21" s="19">
        <v>130</v>
      </c>
      <c r="G21" s="19">
        <v>0</v>
      </c>
      <c r="H21" s="19">
        <v>4</v>
      </c>
      <c r="I21" s="19">
        <v>0</v>
      </c>
      <c r="J21" s="19">
        <v>3</v>
      </c>
      <c r="K21" s="19">
        <v>1</v>
      </c>
      <c r="L21" s="19">
        <v>0</v>
      </c>
      <c r="M21" s="19">
        <v>22</v>
      </c>
      <c r="N21" s="19">
        <v>0</v>
      </c>
      <c r="O21" s="19">
        <v>19</v>
      </c>
      <c r="P21" s="19">
        <v>3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436</v>
      </c>
      <c r="AC21" s="19">
        <v>0</v>
      </c>
      <c r="AD21" s="19">
        <v>302</v>
      </c>
      <c r="AE21" s="19">
        <v>134</v>
      </c>
      <c r="AF21" s="19">
        <v>0</v>
      </c>
    </row>
    <row r="22" spans="2:32" ht="20.149999999999999" customHeight="1" thickBot="1" x14ac:dyDescent="0.35">
      <c r="B22" s="4" t="s">
        <v>28</v>
      </c>
      <c r="C22" s="19">
        <v>417</v>
      </c>
      <c r="D22" s="19">
        <v>0</v>
      </c>
      <c r="E22" s="19">
        <v>323</v>
      </c>
      <c r="F22" s="19">
        <v>94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15</v>
      </c>
      <c r="N22" s="19">
        <v>0</v>
      </c>
      <c r="O22" s="19">
        <v>13</v>
      </c>
      <c r="P22" s="19">
        <v>2</v>
      </c>
      <c r="Q22" s="19">
        <v>0</v>
      </c>
      <c r="R22" s="19">
        <v>3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435</v>
      </c>
      <c r="AC22" s="19">
        <v>0</v>
      </c>
      <c r="AD22" s="19">
        <v>339</v>
      </c>
      <c r="AE22" s="19">
        <v>96</v>
      </c>
      <c r="AF22" s="19">
        <v>0</v>
      </c>
    </row>
    <row r="23" spans="2:32" ht="20.149999999999999" customHeight="1" thickBot="1" x14ac:dyDescent="0.35">
      <c r="B23" s="4" t="s">
        <v>29</v>
      </c>
      <c r="C23" s="19">
        <v>1225</v>
      </c>
      <c r="D23" s="19">
        <v>18</v>
      </c>
      <c r="E23" s="19">
        <v>619</v>
      </c>
      <c r="F23" s="19">
        <v>588</v>
      </c>
      <c r="G23" s="19">
        <v>0</v>
      </c>
      <c r="H23" s="19">
        <v>9</v>
      </c>
      <c r="I23" s="19">
        <v>0</v>
      </c>
      <c r="J23" s="19">
        <v>7</v>
      </c>
      <c r="K23" s="19">
        <v>2</v>
      </c>
      <c r="L23" s="19">
        <v>0</v>
      </c>
      <c r="M23" s="19">
        <v>26</v>
      </c>
      <c r="N23" s="19">
        <v>0</v>
      </c>
      <c r="O23" s="19">
        <v>21</v>
      </c>
      <c r="P23" s="19">
        <v>5</v>
      </c>
      <c r="Q23" s="19">
        <v>0</v>
      </c>
      <c r="R23" s="19">
        <v>2</v>
      </c>
      <c r="S23" s="19">
        <v>0</v>
      </c>
      <c r="T23" s="19">
        <v>2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1262</v>
      </c>
      <c r="AC23" s="19">
        <v>18</v>
      </c>
      <c r="AD23" s="19">
        <v>649</v>
      </c>
      <c r="AE23" s="19">
        <v>595</v>
      </c>
      <c r="AF23" s="19">
        <v>0</v>
      </c>
    </row>
    <row r="24" spans="2:32" ht="20.149999999999999" customHeight="1" thickBot="1" x14ac:dyDescent="0.35">
      <c r="B24" s="4" t="s">
        <v>30</v>
      </c>
      <c r="C24" s="19">
        <v>1146</v>
      </c>
      <c r="D24" s="19">
        <v>1</v>
      </c>
      <c r="E24" s="19">
        <v>896</v>
      </c>
      <c r="F24" s="19">
        <v>249</v>
      </c>
      <c r="G24" s="19">
        <v>0</v>
      </c>
      <c r="H24" s="19">
        <v>8</v>
      </c>
      <c r="I24" s="19">
        <v>0</v>
      </c>
      <c r="J24" s="19">
        <v>8</v>
      </c>
      <c r="K24" s="19">
        <v>0</v>
      </c>
      <c r="L24" s="19">
        <v>0</v>
      </c>
      <c r="M24" s="19">
        <v>11</v>
      </c>
      <c r="N24" s="19">
        <v>0</v>
      </c>
      <c r="O24" s="19">
        <v>11</v>
      </c>
      <c r="P24" s="19">
        <v>0</v>
      </c>
      <c r="Q24" s="19">
        <v>0</v>
      </c>
      <c r="R24" s="19">
        <v>15</v>
      </c>
      <c r="S24" s="19">
        <v>0</v>
      </c>
      <c r="T24" s="19">
        <v>13</v>
      </c>
      <c r="U24" s="19">
        <v>2</v>
      </c>
      <c r="V24" s="19">
        <v>0</v>
      </c>
      <c r="W24" s="19">
        <v>8</v>
      </c>
      <c r="X24" s="19">
        <v>0</v>
      </c>
      <c r="Y24" s="19">
        <v>8</v>
      </c>
      <c r="Z24" s="19">
        <v>0</v>
      </c>
      <c r="AA24" s="19">
        <v>0</v>
      </c>
      <c r="AB24" s="19">
        <v>1188</v>
      </c>
      <c r="AC24" s="19">
        <v>1</v>
      </c>
      <c r="AD24" s="19">
        <v>936</v>
      </c>
      <c r="AE24" s="19">
        <v>251</v>
      </c>
      <c r="AF24" s="19">
        <v>0</v>
      </c>
    </row>
    <row r="25" spans="2:32" ht="20.149999999999999" customHeight="1" thickBot="1" x14ac:dyDescent="0.35">
      <c r="B25" s="4" t="s">
        <v>31</v>
      </c>
      <c r="C25" s="19">
        <v>119</v>
      </c>
      <c r="D25" s="19">
        <v>0</v>
      </c>
      <c r="E25" s="19">
        <v>79</v>
      </c>
      <c r="F25" s="19">
        <v>40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119</v>
      </c>
      <c r="AC25" s="19">
        <v>0</v>
      </c>
      <c r="AD25" s="19">
        <v>79</v>
      </c>
      <c r="AE25" s="19">
        <v>40</v>
      </c>
      <c r="AF25" s="19">
        <v>0</v>
      </c>
    </row>
    <row r="26" spans="2:32" ht="20.149999999999999" customHeight="1" thickBot="1" x14ac:dyDescent="0.35">
      <c r="B26" s="4" t="s">
        <v>32</v>
      </c>
      <c r="C26" s="19">
        <v>347</v>
      </c>
      <c r="D26" s="19">
        <v>0</v>
      </c>
      <c r="E26" s="19">
        <v>220</v>
      </c>
      <c r="F26" s="19">
        <v>115</v>
      </c>
      <c r="G26" s="19">
        <v>12</v>
      </c>
      <c r="H26" s="19">
        <v>1</v>
      </c>
      <c r="I26" s="19">
        <v>0</v>
      </c>
      <c r="J26" s="19">
        <v>1</v>
      </c>
      <c r="K26" s="19">
        <v>0</v>
      </c>
      <c r="L26" s="19">
        <v>0</v>
      </c>
      <c r="M26" s="19">
        <v>19</v>
      </c>
      <c r="N26" s="19">
        <v>0</v>
      </c>
      <c r="O26" s="19">
        <v>18</v>
      </c>
      <c r="P26" s="19">
        <v>1</v>
      </c>
      <c r="Q26" s="19">
        <v>0</v>
      </c>
      <c r="R26" s="19">
        <v>1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368</v>
      </c>
      <c r="AC26" s="19">
        <v>0</v>
      </c>
      <c r="AD26" s="19">
        <v>240</v>
      </c>
      <c r="AE26" s="19">
        <v>116</v>
      </c>
      <c r="AF26" s="19">
        <v>12</v>
      </c>
    </row>
    <row r="27" spans="2:32" ht="20.149999999999999" customHeight="1" thickBot="1" x14ac:dyDescent="0.35">
      <c r="B27" s="4" t="s">
        <v>33</v>
      </c>
      <c r="C27" s="19">
        <v>1356</v>
      </c>
      <c r="D27" s="19">
        <v>3</v>
      </c>
      <c r="E27" s="19">
        <v>617</v>
      </c>
      <c r="F27" s="19">
        <v>736</v>
      </c>
      <c r="G27" s="19">
        <v>0</v>
      </c>
      <c r="H27" s="19">
        <v>1</v>
      </c>
      <c r="I27" s="19">
        <v>0</v>
      </c>
      <c r="J27" s="19">
        <v>0</v>
      </c>
      <c r="K27" s="19">
        <v>1</v>
      </c>
      <c r="L27" s="19">
        <v>0</v>
      </c>
      <c r="M27" s="19">
        <v>27</v>
      </c>
      <c r="N27" s="19">
        <v>0</v>
      </c>
      <c r="O27" s="19">
        <v>27</v>
      </c>
      <c r="P27" s="19">
        <v>0</v>
      </c>
      <c r="Q27" s="19">
        <v>0</v>
      </c>
      <c r="R27" s="19">
        <v>4</v>
      </c>
      <c r="S27" s="19">
        <v>0</v>
      </c>
      <c r="T27" s="19">
        <v>4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1388</v>
      </c>
      <c r="AC27" s="19">
        <v>3</v>
      </c>
      <c r="AD27" s="19">
        <v>648</v>
      </c>
      <c r="AE27" s="19">
        <v>737</v>
      </c>
      <c r="AF27" s="19">
        <v>0</v>
      </c>
    </row>
    <row r="28" spans="2:32" ht="20.149999999999999" customHeight="1" thickBot="1" x14ac:dyDescent="0.35">
      <c r="B28" s="4" t="s">
        <v>34</v>
      </c>
      <c r="C28" s="19">
        <v>352</v>
      </c>
      <c r="D28" s="19">
        <v>0</v>
      </c>
      <c r="E28" s="19">
        <v>266</v>
      </c>
      <c r="F28" s="19">
        <v>86</v>
      </c>
      <c r="G28" s="19">
        <v>0</v>
      </c>
      <c r="H28" s="19">
        <v>1</v>
      </c>
      <c r="I28" s="19">
        <v>0</v>
      </c>
      <c r="J28" s="19">
        <v>0</v>
      </c>
      <c r="K28" s="19">
        <v>1</v>
      </c>
      <c r="L28" s="19">
        <v>0</v>
      </c>
      <c r="M28" s="19">
        <v>28</v>
      </c>
      <c r="N28" s="19">
        <v>0</v>
      </c>
      <c r="O28" s="19">
        <v>28</v>
      </c>
      <c r="P28" s="19">
        <v>0</v>
      </c>
      <c r="Q28" s="19">
        <v>0</v>
      </c>
      <c r="R28" s="19">
        <v>1</v>
      </c>
      <c r="S28" s="19">
        <v>0</v>
      </c>
      <c r="T28" s="19">
        <v>1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382</v>
      </c>
      <c r="AC28" s="19">
        <v>0</v>
      </c>
      <c r="AD28" s="19">
        <v>295</v>
      </c>
      <c r="AE28" s="19">
        <v>87</v>
      </c>
      <c r="AF28" s="19">
        <v>0</v>
      </c>
    </row>
    <row r="29" spans="2:32" ht="20.149999999999999" customHeight="1" thickBot="1" x14ac:dyDescent="0.35">
      <c r="B29" s="4" t="s">
        <v>35</v>
      </c>
      <c r="C29" s="19">
        <v>122</v>
      </c>
      <c r="D29" s="19">
        <v>0</v>
      </c>
      <c r="E29" s="19">
        <v>99</v>
      </c>
      <c r="F29" s="19">
        <v>23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122</v>
      </c>
      <c r="AC29" s="19">
        <v>0</v>
      </c>
      <c r="AD29" s="19">
        <v>99</v>
      </c>
      <c r="AE29" s="19">
        <v>23</v>
      </c>
      <c r="AF29" s="19">
        <v>0</v>
      </c>
    </row>
    <row r="30" spans="2:32" ht="20.149999999999999" customHeight="1" thickBot="1" x14ac:dyDescent="0.35">
      <c r="B30" s="5" t="s">
        <v>36</v>
      </c>
      <c r="C30" s="19">
        <v>284</v>
      </c>
      <c r="D30" s="19">
        <v>0</v>
      </c>
      <c r="E30" s="19">
        <v>164</v>
      </c>
      <c r="F30" s="19">
        <v>120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24</v>
      </c>
      <c r="N30" s="19">
        <v>0</v>
      </c>
      <c r="O30" s="19">
        <v>24</v>
      </c>
      <c r="P30" s="19">
        <v>0</v>
      </c>
      <c r="Q30" s="19">
        <v>0</v>
      </c>
      <c r="R30" s="19">
        <v>1</v>
      </c>
      <c r="S30" s="19">
        <v>0</v>
      </c>
      <c r="T30" s="19">
        <v>1</v>
      </c>
      <c r="U30" s="19">
        <v>0</v>
      </c>
      <c r="V30" s="19">
        <v>0</v>
      </c>
      <c r="W30" s="19">
        <v>1</v>
      </c>
      <c r="X30" s="19">
        <v>0</v>
      </c>
      <c r="Y30" s="19">
        <v>1</v>
      </c>
      <c r="Z30" s="19">
        <v>0</v>
      </c>
      <c r="AA30" s="19">
        <v>0</v>
      </c>
      <c r="AB30" s="19">
        <v>310</v>
      </c>
      <c r="AC30" s="19">
        <v>0</v>
      </c>
      <c r="AD30" s="19">
        <v>190</v>
      </c>
      <c r="AE30" s="19">
        <v>120</v>
      </c>
      <c r="AF30" s="19">
        <v>0</v>
      </c>
    </row>
    <row r="31" spans="2:32" ht="20.149999999999999" customHeight="1" thickBot="1" x14ac:dyDescent="0.35">
      <c r="B31" s="6" t="s">
        <v>37</v>
      </c>
      <c r="C31" s="20">
        <v>28</v>
      </c>
      <c r="D31" s="20">
        <v>0</v>
      </c>
      <c r="E31" s="20">
        <v>26</v>
      </c>
      <c r="F31" s="20">
        <v>2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8</v>
      </c>
      <c r="N31" s="20">
        <v>0</v>
      </c>
      <c r="O31" s="20">
        <v>6</v>
      </c>
      <c r="P31" s="20">
        <v>2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36</v>
      </c>
      <c r="AC31" s="20">
        <v>0</v>
      </c>
      <c r="AD31" s="20">
        <v>32</v>
      </c>
      <c r="AE31" s="20">
        <v>4</v>
      </c>
      <c r="AF31" s="20">
        <v>0</v>
      </c>
    </row>
    <row r="32" spans="2:32" ht="20.149999999999999" customHeight="1" thickBot="1" x14ac:dyDescent="0.35">
      <c r="B32" s="7" t="s">
        <v>38</v>
      </c>
      <c r="C32" s="9">
        <f>SUM(C15:C31)</f>
        <v>8857</v>
      </c>
      <c r="D32" s="9">
        <f t="shared" ref="D32:AF32" si="0">SUM(D15:D31)</f>
        <v>37</v>
      </c>
      <c r="E32" s="9">
        <f t="shared" si="0"/>
        <v>5836</v>
      </c>
      <c r="F32" s="9">
        <f t="shared" si="0"/>
        <v>2972</v>
      </c>
      <c r="G32" s="9">
        <f t="shared" si="0"/>
        <v>12</v>
      </c>
      <c r="H32" s="9">
        <f t="shared" si="0"/>
        <v>36</v>
      </c>
      <c r="I32" s="9">
        <f t="shared" si="0"/>
        <v>1</v>
      </c>
      <c r="J32" s="9">
        <f t="shared" si="0"/>
        <v>24</v>
      </c>
      <c r="K32" s="9">
        <f t="shared" si="0"/>
        <v>11</v>
      </c>
      <c r="L32" s="9">
        <f t="shared" si="0"/>
        <v>0</v>
      </c>
      <c r="M32" s="9">
        <f t="shared" si="0"/>
        <v>283</v>
      </c>
      <c r="N32" s="9">
        <f t="shared" si="0"/>
        <v>0</v>
      </c>
      <c r="O32" s="9">
        <f t="shared" si="0"/>
        <v>270</v>
      </c>
      <c r="P32" s="9">
        <f t="shared" si="0"/>
        <v>13</v>
      </c>
      <c r="Q32" s="9">
        <f t="shared" si="0"/>
        <v>0</v>
      </c>
      <c r="R32" s="9">
        <f t="shared" si="0"/>
        <v>66</v>
      </c>
      <c r="S32" s="9">
        <f t="shared" si="0"/>
        <v>0</v>
      </c>
      <c r="T32" s="9">
        <f t="shared" si="0"/>
        <v>61</v>
      </c>
      <c r="U32" s="9">
        <f t="shared" si="0"/>
        <v>5</v>
      </c>
      <c r="V32" s="9">
        <f t="shared" si="0"/>
        <v>0</v>
      </c>
      <c r="W32" s="9">
        <f t="shared" si="0"/>
        <v>14</v>
      </c>
      <c r="X32" s="9">
        <f t="shared" si="0"/>
        <v>0</v>
      </c>
      <c r="Y32" s="9">
        <f t="shared" si="0"/>
        <v>14</v>
      </c>
      <c r="Z32" s="9">
        <f t="shared" si="0"/>
        <v>0</v>
      </c>
      <c r="AA32" s="9">
        <f t="shared" si="0"/>
        <v>0</v>
      </c>
      <c r="AB32" s="9">
        <f t="shared" si="0"/>
        <v>9256</v>
      </c>
      <c r="AC32" s="9">
        <f t="shared" si="0"/>
        <v>38</v>
      </c>
      <c r="AD32" s="9">
        <f t="shared" si="0"/>
        <v>6205</v>
      </c>
      <c r="AE32" s="9">
        <f t="shared" si="0"/>
        <v>3001</v>
      </c>
      <c r="AF32" s="9">
        <f t="shared" si="0"/>
        <v>12</v>
      </c>
    </row>
    <row r="33" spans="3:32" x14ac:dyDescent="0.3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5" width="12.23046875" bestFit="1" customWidth="1"/>
    <col min="6" max="6" width="11.4609375" bestFit="1" customWidth="1"/>
    <col min="7" max="7" width="16.3828125" bestFit="1" customWidth="1"/>
    <col min="8" max="10" width="12.23046875" bestFit="1" customWidth="1"/>
    <col min="11" max="11" width="9.765625" bestFit="1" customWidth="1"/>
    <col min="12" max="12" width="16.3828125" bestFit="1" customWidth="1"/>
    <col min="13" max="15" width="12.23046875" bestFit="1" customWidth="1"/>
    <col min="16" max="16" width="9.765625" bestFit="1" customWidth="1"/>
    <col min="17" max="17" width="16.3828125" bestFit="1" customWidth="1"/>
    <col min="18" max="20" width="12.23046875" bestFit="1" customWidth="1"/>
    <col min="21" max="21" width="9.765625" bestFit="1" customWidth="1"/>
    <col min="22" max="22" width="16.3828125" bestFit="1" customWidth="1"/>
  </cols>
  <sheetData>
    <row r="11" spans="2:22" ht="38.25" customHeight="1" x14ac:dyDescent="0.3"/>
    <row r="12" spans="2:22" ht="25.5" customHeight="1" x14ac:dyDescent="0.3">
      <c r="B12" s="23"/>
      <c r="C12" s="77" t="s">
        <v>76</v>
      </c>
      <c r="D12" s="77"/>
      <c r="E12" s="77"/>
      <c r="F12" s="77"/>
      <c r="G12" s="77"/>
      <c r="H12" s="77" t="s">
        <v>127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2:22" ht="25.5" customHeight="1" x14ac:dyDescent="0.3">
      <c r="B13" s="23"/>
      <c r="C13" s="77"/>
      <c r="D13" s="77"/>
      <c r="E13" s="77"/>
      <c r="F13" s="77"/>
      <c r="G13" s="77"/>
      <c r="H13" s="77" t="s">
        <v>129</v>
      </c>
      <c r="I13" s="77"/>
      <c r="J13" s="77"/>
      <c r="K13" s="77"/>
      <c r="L13" s="79"/>
      <c r="M13" s="77" t="s">
        <v>130</v>
      </c>
      <c r="N13" s="77"/>
      <c r="O13" s="77"/>
      <c r="P13" s="77"/>
      <c r="Q13" s="79"/>
      <c r="R13" s="77" t="s">
        <v>131</v>
      </c>
      <c r="S13" s="77"/>
      <c r="T13" s="77"/>
      <c r="U13" s="77"/>
      <c r="V13" s="79"/>
    </row>
    <row r="14" spans="2:22" ht="45" customHeight="1" x14ac:dyDescent="0.3">
      <c r="B14" s="23"/>
      <c r="C14" s="15" t="s">
        <v>122</v>
      </c>
      <c r="D14" s="15" t="s">
        <v>123</v>
      </c>
      <c r="E14" s="15" t="s">
        <v>132</v>
      </c>
      <c r="F14" s="15" t="s">
        <v>133</v>
      </c>
      <c r="G14" s="15" t="s">
        <v>126</v>
      </c>
      <c r="H14" s="15" t="s">
        <v>122</v>
      </c>
      <c r="I14" s="15" t="s">
        <v>123</v>
      </c>
      <c r="J14" s="15" t="s">
        <v>132</v>
      </c>
      <c r="K14" s="15" t="s">
        <v>133</v>
      </c>
      <c r="L14" s="15" t="s">
        <v>126</v>
      </c>
      <c r="M14" s="15" t="s">
        <v>122</v>
      </c>
      <c r="N14" s="15" t="s">
        <v>123</v>
      </c>
      <c r="O14" s="15" t="s">
        <v>132</v>
      </c>
      <c r="P14" s="15" t="s">
        <v>133</v>
      </c>
      <c r="Q14" s="15" t="s">
        <v>126</v>
      </c>
      <c r="R14" s="15" t="s">
        <v>122</v>
      </c>
      <c r="S14" s="15" t="s">
        <v>123</v>
      </c>
      <c r="T14" s="15" t="s">
        <v>132</v>
      </c>
      <c r="U14" s="15" t="s">
        <v>133</v>
      </c>
      <c r="V14" s="15" t="s">
        <v>126</v>
      </c>
    </row>
    <row r="15" spans="2:22" ht="20.149999999999999" customHeight="1" thickBot="1" x14ac:dyDescent="0.35">
      <c r="B15" s="3" t="s">
        <v>21</v>
      </c>
      <c r="C15" s="29">
        <f>IF('Órdenes según Instancia'!AB15=0,"-",('Órdenes según Instancia'!C15/'Órdenes según Instancia'!AB15))</f>
        <v>0.96344516775162747</v>
      </c>
      <c r="D15" s="29">
        <f>IF('Órdenes según Instancia'!AB15=0,"-",('Órdenes según Instancia'!H15/'Órdenes según Instancia'!AB15))</f>
        <v>5.00751126690035E-4</v>
      </c>
      <c r="E15" s="29">
        <f>IF('Órdenes según Instancia'!AB15=0,"-",('Órdenes según Instancia'!M15/'Órdenes según Instancia'!AB15))</f>
        <v>3.2548823234852281E-2</v>
      </c>
      <c r="F15" s="29">
        <f>IF('Órdenes según Instancia'!AB15=0,"-",('Órdenes según Instancia'!R15/'Órdenes según Instancia'!AB15))</f>
        <v>3.5052578868302454E-3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1</v>
      </c>
      <c r="I15" s="29">
        <f>IF('Órdenes según Instancia'!AC15=0,"-",('Órdenes según Instancia'!I15/'Órdenes según Instancia'!AC15))</f>
        <v>0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0.95256916996047436</v>
      </c>
      <c r="N15" s="29">
        <f>IF('Órdenes según Instancia'!AD15=0,"-",('Órdenes según Instancia'!J15/'Órdenes según Instancia'!AD15))</f>
        <v>0</v>
      </c>
      <c r="O15" s="29">
        <f>IF('Órdenes según Instancia'!AD15=0,"-",('Órdenes según Instancia'!O15/'Órdenes según Instancia'!AD15))</f>
        <v>4.2819499341238472E-2</v>
      </c>
      <c r="P15" s="29">
        <f>IF('Órdenes según Instancia'!AD15=0,"-",('Órdenes según Instancia'!T15/'Órdenes según Instancia'!AD15))</f>
        <v>4.61133069828722E-3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0.99785407725321884</v>
      </c>
      <c r="S15" s="29">
        <f>IF('Órdenes según Instancia'!AE15=0,"-",('Órdenes según Instancia'!K15/'Órdenes según Instancia'!AE15))</f>
        <v>2.1459227467811159E-3</v>
      </c>
      <c r="T15" s="29">
        <f>IF('Órdenes según Instancia'!AE15=0,"-",('Órdenes según Instancia'!P15/'Órdenes según Instancia'!AE15))</f>
        <v>0</v>
      </c>
      <c r="U15" s="29">
        <f>IF('Órdenes según Instancia'!AE15=0,"-",('Órdenes según Instancia'!U15/('Órdenes según Instancia'!AE15)))</f>
        <v>0</v>
      </c>
      <c r="V15" s="29">
        <f>IF('Órdenes según Instancia'!AE15=0,"-",('Órdenes según Instancia'!Z15/'Órdenes según Instancia'!AE15))</f>
        <v>0</v>
      </c>
    </row>
    <row r="16" spans="2:22" ht="20.149999999999999" customHeight="1" thickBot="1" x14ac:dyDescent="0.35">
      <c r="B16" s="4" t="s">
        <v>22</v>
      </c>
      <c r="C16" s="29">
        <f>IF('Órdenes según Instancia'!AB16=0,"-",('Órdenes según Instancia'!C16/'Órdenes según Instancia'!AB16))</f>
        <v>0.93723849372384938</v>
      </c>
      <c r="D16" s="29">
        <f>IF('Órdenes según Instancia'!AB16=0,"-",('Órdenes según Instancia'!H16/'Órdenes según Instancia'!AB16))</f>
        <v>0</v>
      </c>
      <c r="E16" s="29">
        <f>IF('Órdenes según Instancia'!AB16=0,"-",('Órdenes según Instancia'!M16/'Órdenes según Instancia'!AB16))</f>
        <v>5.0209205020920501E-2</v>
      </c>
      <c r="F16" s="29">
        <f>IF('Órdenes según Instancia'!AB16=0,"-",('Órdenes según Instancia'!R16/'Órdenes según Instancia'!AB16))</f>
        <v>1.2552301255230125E-2</v>
      </c>
      <c r="G16" s="29">
        <f>IF('Órdenes según Instancia'!AB16=0,"-",('Órdenes según Instancia'!W16/'Órdenes según Instancia'!AB16))</f>
        <v>0</v>
      </c>
      <c r="H16" s="29" t="str">
        <f>IF('Órdenes según Instancia'!AC16=0,"-",('Órdenes según Instancia'!D16/'Órdenes según Instancia'!AC16))</f>
        <v>-</v>
      </c>
      <c r="I16" s="29" t="str">
        <f>IF('Órdenes según Instancia'!AC16=0,"-",('Órdenes según Instancia'!I16/'Órdenes según Instancia'!AC16))</f>
        <v>-</v>
      </c>
      <c r="J16" s="29" t="str">
        <f>IF('Órdenes según Instancia'!AC16=0,"-",('Órdenes según Instancia'!N16/'Órdenes según Instancia'!AC16))</f>
        <v>-</v>
      </c>
      <c r="K16" s="29" t="str">
        <f>IF('Órdenes según Instancia'!AC16=0,"-",('Órdenes según Instancia'!S16/'Órdenes según Instancia'!AC16))</f>
        <v>-</v>
      </c>
      <c r="L16" s="29" t="str">
        <f>IF('Órdenes según Instancia'!AC16=0,"-",('Órdenes según Instancia'!X16/'Órdenes según Instancia'!AC16))</f>
        <v>-</v>
      </c>
      <c r="M16" s="29">
        <f>IF('Órdenes según Instancia'!AD16=0,"-",('Órdenes según Instancia'!E16/'Órdenes según Instancia'!AD16))</f>
        <v>0.93142857142857138</v>
      </c>
      <c r="N16" s="29">
        <f>IF('Órdenes según Instancia'!AD16=0,"-",('Órdenes según Instancia'!J16/'Órdenes según Instancia'!AD16))</f>
        <v>0</v>
      </c>
      <c r="O16" s="29">
        <f>IF('Órdenes según Instancia'!AD16=0,"-",('Órdenes según Instancia'!O16/'Órdenes según Instancia'!AD16))</f>
        <v>6.8571428571428575E-2</v>
      </c>
      <c r="P16" s="29">
        <f>IF('Órdenes según Instancia'!AD16=0,"-",('Órdenes según Instancia'!T16/'Órdenes según Instancia'!AD16))</f>
        <v>0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0.953125</v>
      </c>
      <c r="S16" s="29">
        <f>IF('Órdenes según Instancia'!AE16=0,"-",('Órdenes según Instancia'!K16/'Órdenes según Instancia'!AE16))</f>
        <v>0</v>
      </c>
      <c r="T16" s="29">
        <f>IF('Órdenes según Instancia'!AE16=0,"-",('Órdenes según Instancia'!P16/'Órdenes según Instancia'!AE16))</f>
        <v>0</v>
      </c>
      <c r="U16" s="29">
        <f>IF('Órdenes según Instancia'!AE16=0,"-",('Órdenes según Instancia'!U16/('Órdenes según Instancia'!AE16)))</f>
        <v>4.6875E-2</v>
      </c>
      <c r="V16" s="29">
        <f>IF('Órdenes según Instancia'!AE16=0,"-",('Órdenes según Instancia'!Z16/'Órdenes según Instancia'!AE16))</f>
        <v>0</v>
      </c>
    </row>
    <row r="17" spans="2:22" ht="20.149999999999999" customHeight="1" thickBot="1" x14ac:dyDescent="0.35">
      <c r="B17" s="4" t="s">
        <v>23</v>
      </c>
      <c r="C17" s="29">
        <f>IF('Órdenes según Instancia'!AB17=0,"-",('Órdenes según Instancia'!C17/'Órdenes según Instancia'!AB17))</f>
        <v>0.98701298701298701</v>
      </c>
      <c r="D17" s="29">
        <f>IF('Órdenes según Instancia'!AB17=0,"-",('Órdenes según Instancia'!H17/'Órdenes según Instancia'!AB17))</f>
        <v>0</v>
      </c>
      <c r="E17" s="29">
        <f>IF('Órdenes según Instancia'!AB17=0,"-",('Órdenes según Instancia'!M17/'Órdenes según Instancia'!AB17))</f>
        <v>6.4935064935064939E-3</v>
      </c>
      <c r="F17" s="29">
        <f>IF('Órdenes según Instancia'!AB17=0,"-",('Órdenes según Instancia'!R17/'Órdenes según Instancia'!AB17))</f>
        <v>6.4935064935064939E-3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0.98319327731092432</v>
      </c>
      <c r="N17" s="29">
        <f>IF('Órdenes según Instancia'!AD17=0,"-",('Órdenes según Instancia'!J17/'Órdenes según Instancia'!AD17))</f>
        <v>0</v>
      </c>
      <c r="O17" s="29">
        <f>IF('Órdenes según Instancia'!AD17=0,"-",('Órdenes según Instancia'!O17/'Órdenes según Instancia'!AD17))</f>
        <v>8.4033613445378148E-3</v>
      </c>
      <c r="P17" s="29">
        <f>IF('Órdenes según Instancia'!AD17=0,"-",('Órdenes según Instancia'!T17/'Órdenes según Instancia'!AD17))</f>
        <v>8.4033613445378148E-3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1</v>
      </c>
      <c r="S17" s="29">
        <f>IF('Órdenes según Instancia'!AE17=0,"-",('Órdenes según Instancia'!K17/'Órdenes según Instancia'!AE17))</f>
        <v>0</v>
      </c>
      <c r="T17" s="29">
        <f>IF('Órdenes según Instancia'!AE17=0,"-",('Órdenes según Instancia'!P17/'Órdenes según Instancia'!AE17))</f>
        <v>0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49999999999999" customHeight="1" thickBot="1" x14ac:dyDescent="0.35">
      <c r="B18" s="4" t="s">
        <v>24</v>
      </c>
      <c r="C18" s="29">
        <f>IF('Órdenes según Instancia'!AB18=0,"-",('Órdenes según Instancia'!C18/'Órdenes según Instancia'!AB18))</f>
        <v>0.96932515337423308</v>
      </c>
      <c r="D18" s="29">
        <f>IF('Órdenes según Instancia'!AB18=0,"-",('Órdenes según Instancia'!H18/'Órdenes según Instancia'!AB18))</f>
        <v>9.202453987730062E-3</v>
      </c>
      <c r="E18" s="29">
        <f>IF('Órdenes según Instancia'!AB18=0,"-",('Órdenes según Instancia'!M18/'Órdenes según Instancia'!AB18))</f>
        <v>2.1472392638036811E-2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 t="str">
        <f>IF('Órdenes según Instancia'!AC18=0,"-",('Órdenes según Instancia'!D18/'Órdenes según Instancia'!AC18))</f>
        <v>-</v>
      </c>
      <c r="I18" s="29" t="str">
        <f>IF('Órdenes según Instancia'!AC18=0,"-",('Órdenes según Instancia'!I18/'Órdenes según Instancia'!AC18))</f>
        <v>-</v>
      </c>
      <c r="J18" s="29" t="str">
        <f>IF('Órdenes según Instancia'!AC18=0,"-",('Órdenes según Instancia'!N18/'Órdenes según Instancia'!AC18))</f>
        <v>-</v>
      </c>
      <c r="K18" s="29" t="str">
        <f>IF('Órdenes según Instancia'!AC18=0,"-",('Órdenes según Instancia'!S18/'Órdenes según Instancia'!AC18))</f>
        <v>-</v>
      </c>
      <c r="L18" s="29" t="str">
        <f>IF('Órdenes según Instancia'!AC18=0,"-",('Órdenes según Instancia'!X18/'Órdenes según Instancia'!AC18))</f>
        <v>-</v>
      </c>
      <c r="M18" s="29">
        <f>IF('Órdenes según Instancia'!AD18=0,"-",('Órdenes según Instancia'!E18/'Órdenes según Instancia'!AD18))</f>
        <v>0.97307692307692306</v>
      </c>
      <c r="N18" s="29">
        <f>IF('Órdenes según Instancia'!AD18=0,"-",('Órdenes según Instancia'!J18/'Órdenes según Instancia'!AD18))</f>
        <v>0</v>
      </c>
      <c r="O18" s="29">
        <f>IF('Órdenes según Instancia'!AD18=0,"-",('Órdenes según Instancia'!O18/'Órdenes según Instancia'!AD18))</f>
        <v>2.6923076923076925E-2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0.95454545454545459</v>
      </c>
      <c r="S18" s="29">
        <f>IF('Órdenes según Instancia'!AE18=0,"-",('Órdenes según Instancia'!K18/'Órdenes según Instancia'!AE18))</f>
        <v>4.5454545454545456E-2</v>
      </c>
      <c r="T18" s="29">
        <f>IF('Órdenes según Instancia'!AE18=0,"-",('Órdenes según Instancia'!P18/'Órdenes según Instancia'!AE18))</f>
        <v>0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49999999999999" customHeight="1" thickBot="1" x14ac:dyDescent="0.35">
      <c r="B19" s="4" t="s">
        <v>25</v>
      </c>
      <c r="C19" s="29">
        <f>IF('Órdenes según Instancia'!AB19=0,"-",('Órdenes según Instancia'!C19/'Órdenes según Instancia'!AB19))</f>
        <v>0.84595300261096606</v>
      </c>
      <c r="D19" s="29">
        <f>IF('Órdenes según Instancia'!AB19=0,"-",('Órdenes según Instancia'!H19/'Órdenes según Instancia'!AB19))</f>
        <v>2.0887728459530026E-2</v>
      </c>
      <c r="E19" s="29">
        <f>IF('Órdenes según Instancia'!AB19=0,"-",('Órdenes según Instancia'!M19/'Órdenes según Instancia'!AB19))</f>
        <v>4.6997389033942558E-2</v>
      </c>
      <c r="F19" s="29">
        <f>IF('Órdenes según Instancia'!AB19=0,"-",('Órdenes según Instancia'!R19/'Órdenes según Instancia'!AB19))</f>
        <v>7.3107049608355096E-2</v>
      </c>
      <c r="G19" s="29">
        <f>IF('Órdenes según Instancia'!AB19=0,"-",('Órdenes según Instancia'!W19/'Órdenes según Instancia'!AB19))</f>
        <v>1.3054830287206266E-2</v>
      </c>
      <c r="H19" s="29">
        <f>IF('Órdenes según Instancia'!AC19=0,"-",('Órdenes según Instancia'!D19/'Órdenes según Instancia'!AC19))</f>
        <v>0.66666666666666663</v>
      </c>
      <c r="I19" s="29">
        <f>IF('Órdenes según Instancia'!AC19=0,"-",('Órdenes según Instancia'!I19/'Órdenes según Instancia'!AC19))</f>
        <v>0.33333333333333331</v>
      </c>
      <c r="J19" s="29">
        <f>IF('Órdenes según Instancia'!AC19=0,"-",('Órdenes según Instancia'!N19/'Órdenes según Instancia'!AC19))</f>
        <v>0</v>
      </c>
      <c r="K19" s="29">
        <f>IF('Órdenes según Instancia'!AC19=0,"-",('Órdenes según Instancia'!S19/'Órdenes según Instancia'!AC19))</f>
        <v>0</v>
      </c>
      <c r="L19" s="29">
        <f>IF('Órdenes según Instancia'!AC19=0,"-",('Órdenes según Instancia'!X19/'Órdenes según Instancia'!AC19))</f>
        <v>0</v>
      </c>
      <c r="M19" s="29">
        <f>IF('Órdenes según Instancia'!AD19=0,"-",('Órdenes según Instancia'!E19/'Órdenes según Instancia'!AD19))</f>
        <v>0.77777777777777779</v>
      </c>
      <c r="N19" s="29">
        <f>IF('Órdenes según Instancia'!AD19=0,"-",('Órdenes según Instancia'!J19/'Órdenes según Instancia'!AD19))</f>
        <v>1.984126984126984E-2</v>
      </c>
      <c r="O19" s="29">
        <f>IF('Órdenes según Instancia'!AD19=0,"-",('Órdenes según Instancia'!O19/'Órdenes según Instancia'!AD19))</f>
        <v>7.1428571428571425E-2</v>
      </c>
      <c r="P19" s="29">
        <f>IF('Órdenes según Instancia'!AD19=0,"-",('Órdenes según Instancia'!T19/'Órdenes según Instancia'!AD19))</f>
        <v>0.1111111111111111</v>
      </c>
      <c r="Q19" s="29">
        <f>IF('Órdenes según Instancia'!AD19=0,"-",('Órdenes según Instancia'!Y19/'Órdenes según Instancia'!AD19))</f>
        <v>1.984126984126984E-2</v>
      </c>
      <c r="R19" s="29">
        <f>IF('Órdenes según Instancia'!AE19=0,"-",('Órdenes según Instancia'!F19/'Órdenes según Instancia'!AE19))</f>
        <v>0.984375</v>
      </c>
      <c r="S19" s="29">
        <f>IF('Órdenes según Instancia'!AE19=0,"-",('Órdenes según Instancia'!K19/'Órdenes según Instancia'!AE19))</f>
        <v>1.5625E-2</v>
      </c>
      <c r="T19" s="29">
        <f>IF('Órdenes según Instancia'!AE19=0,"-",('Órdenes según Instancia'!P19/'Órdenes según Instancia'!AE19))</f>
        <v>0</v>
      </c>
      <c r="U19" s="29">
        <f>IF('Órdenes según Instancia'!AE19=0,"-",('Órdenes según Instancia'!U19/('Órdenes según Instancia'!AE19)))</f>
        <v>0</v>
      </c>
      <c r="V19" s="29">
        <f>IF('Órdenes según Instancia'!AE19=0,"-",('Órdenes según Instancia'!Z19/'Órdenes según Instancia'!AE19))</f>
        <v>0</v>
      </c>
    </row>
    <row r="20" spans="2:22" ht="20.149999999999999" customHeight="1" thickBot="1" x14ac:dyDescent="0.35">
      <c r="B20" s="4" t="s">
        <v>26</v>
      </c>
      <c r="C20" s="29">
        <f>IF('Órdenes según Instancia'!AB20=0,"-",('Órdenes según Instancia'!C20/'Órdenes según Instancia'!AB20))</f>
        <v>1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0</v>
      </c>
      <c r="F20" s="29">
        <f>IF('Órdenes según Instancia'!AB20=0,"-",('Órdenes según Instancia'!R20/'Órdenes según Instancia'!AB20))</f>
        <v>0</v>
      </c>
      <c r="G20" s="29">
        <f>IF('Órdenes según Instancia'!AB20=0,"-",('Órdenes según Instancia'!W20/'Órdenes según Instancia'!AB20))</f>
        <v>0</v>
      </c>
      <c r="H20" s="29" t="str">
        <f>IF('Órdenes según Instancia'!AC20=0,"-",('Órdenes según Instancia'!D20/'Órdenes según Instancia'!AC20))</f>
        <v>-</v>
      </c>
      <c r="I20" s="29" t="str">
        <f>IF('Órdenes según Instancia'!AC20=0,"-",('Órdenes según Instancia'!I20/'Órdenes según Instancia'!AC20))</f>
        <v>-</v>
      </c>
      <c r="J20" s="29" t="str">
        <f>IF('Órdenes según Instancia'!AC20=0,"-",('Órdenes según Instancia'!N20/'Órdenes según Instancia'!AC20))</f>
        <v>-</v>
      </c>
      <c r="K20" s="29" t="str">
        <f>IF('Órdenes según Instancia'!AC20=0,"-",('Órdenes según Instancia'!S20/'Órdenes según Instancia'!AC20))</f>
        <v>-</v>
      </c>
      <c r="L20" s="29" t="str">
        <f>IF('Órdenes según Instancia'!AC20=0,"-",('Órdenes según Instancia'!X20/'Órdenes según Instancia'!AC20))</f>
        <v>-</v>
      </c>
      <c r="M20" s="29">
        <f>IF('Órdenes según Instancia'!AD20=0,"-",('Órdenes según Instancia'!E20/'Órdenes según Instancia'!AD20))</f>
        <v>1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0</v>
      </c>
      <c r="P20" s="29">
        <f>IF('Órdenes según Instancia'!AD20=0,"-",('Órdenes según Instancia'!T20/'Órdenes según Instancia'!AD20))</f>
        <v>0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49999999999999" customHeight="1" thickBot="1" x14ac:dyDescent="0.35">
      <c r="B21" s="4" t="s">
        <v>27</v>
      </c>
      <c r="C21" s="29">
        <f>IF('Órdenes según Instancia'!AB21=0,"-",('Órdenes según Instancia'!C21/'Órdenes según Instancia'!AB21))</f>
        <v>0.94036697247706424</v>
      </c>
      <c r="D21" s="29">
        <f>IF('Órdenes según Instancia'!AB21=0,"-",('Órdenes según Instancia'!H21/'Órdenes según Instancia'!AB21))</f>
        <v>9.1743119266055051E-3</v>
      </c>
      <c r="E21" s="29">
        <f>IF('Órdenes según Instancia'!AB21=0,"-",('Órdenes según Instancia'!M21/'Órdenes según Instancia'!AB21))</f>
        <v>5.0458715596330278E-2</v>
      </c>
      <c r="F21" s="29">
        <f>IF('Órdenes según Instancia'!AB21=0,"-",('Órdenes según Instancia'!R21/'Órdenes según Instancia'!AB21))</f>
        <v>0</v>
      </c>
      <c r="G21" s="29">
        <f>IF('Órdenes según Instancia'!AB21=0,"-",('Órdenes según Instancia'!W21/'Órdenes según Instancia'!AB21))</f>
        <v>0</v>
      </c>
      <c r="H21" s="29" t="str">
        <f>IF('Órdenes según Instancia'!AC21=0,"-",('Órdenes según Instancia'!D21/'Órdenes según Instancia'!AC21))</f>
        <v>-</v>
      </c>
      <c r="I21" s="29" t="str">
        <f>IF('Órdenes según Instancia'!AC21=0,"-",('Órdenes según Instancia'!I21/'Órdenes según Instancia'!AC21))</f>
        <v>-</v>
      </c>
      <c r="J21" s="29" t="str">
        <f>IF('Órdenes según Instancia'!AC21=0,"-",('Órdenes según Instancia'!N21/'Órdenes según Instancia'!AC21))</f>
        <v>-</v>
      </c>
      <c r="K21" s="29" t="str">
        <f>IF('Órdenes según Instancia'!AC21=0,"-",('Órdenes según Instancia'!S21/'Órdenes según Instancia'!AC21))</f>
        <v>-</v>
      </c>
      <c r="L21" s="29" t="str">
        <f>IF('Órdenes según Instancia'!AC21=0,"-",('Órdenes según Instancia'!X21/'Órdenes según Instancia'!AC21))</f>
        <v>-</v>
      </c>
      <c r="M21" s="29">
        <f>IF('Órdenes según Instancia'!AD21=0,"-",('Órdenes según Instancia'!E21/'Órdenes según Instancia'!AD21))</f>
        <v>0.92715231788079466</v>
      </c>
      <c r="N21" s="29">
        <f>IF('Órdenes según Instancia'!AD21=0,"-",('Órdenes según Instancia'!J21/'Órdenes según Instancia'!AD21))</f>
        <v>9.9337748344370865E-3</v>
      </c>
      <c r="O21" s="29">
        <f>IF('Órdenes según Instancia'!AD21=0,"-",('Órdenes según Instancia'!O21/'Órdenes según Instancia'!AD21))</f>
        <v>6.2913907284768214E-2</v>
      </c>
      <c r="P21" s="29">
        <f>IF('Órdenes según Instancia'!AD21=0,"-",('Órdenes según Instancia'!T21/'Órdenes según Instancia'!AD21))</f>
        <v>0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0.97014925373134331</v>
      </c>
      <c r="S21" s="29">
        <f>IF('Órdenes según Instancia'!AE21=0,"-",('Órdenes según Instancia'!K21/'Órdenes según Instancia'!AE21))</f>
        <v>7.462686567164179E-3</v>
      </c>
      <c r="T21" s="29">
        <f>IF('Órdenes según Instancia'!AE21=0,"-",('Órdenes según Instancia'!P21/'Órdenes según Instancia'!AE21))</f>
        <v>2.2388059701492536E-2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49999999999999" customHeight="1" thickBot="1" x14ac:dyDescent="0.35">
      <c r="B22" s="4" t="s">
        <v>28</v>
      </c>
      <c r="C22" s="29">
        <f>IF('Órdenes según Instancia'!AB22=0,"-",('Órdenes según Instancia'!C22/'Órdenes según Instancia'!AB22))</f>
        <v>0.95862068965517244</v>
      </c>
      <c r="D22" s="29">
        <f>IF('Órdenes según Instancia'!AB22=0,"-",('Órdenes según Instancia'!H22/'Órdenes según Instancia'!AB22))</f>
        <v>0</v>
      </c>
      <c r="E22" s="29">
        <f>IF('Órdenes según Instancia'!AB22=0,"-",('Órdenes según Instancia'!M22/'Órdenes según Instancia'!AB22))</f>
        <v>3.4482758620689655E-2</v>
      </c>
      <c r="F22" s="29">
        <f>IF('Órdenes según Instancia'!AB22=0,"-",('Órdenes según Instancia'!R22/'Órdenes según Instancia'!AB22))</f>
        <v>6.8965517241379309E-3</v>
      </c>
      <c r="G22" s="29">
        <f>IF('Órdenes según Instancia'!AB22=0,"-",('Órdenes según Instancia'!W22/'Órdenes según Instancia'!AB22))</f>
        <v>0</v>
      </c>
      <c r="H22" s="29" t="str">
        <f>IF('Órdenes según Instancia'!AC22=0,"-",('Órdenes según Instancia'!D22/'Órdenes según Instancia'!AC22))</f>
        <v>-</v>
      </c>
      <c r="I22" s="29" t="str">
        <f>IF('Órdenes según Instancia'!AC22=0,"-",('Órdenes según Instancia'!I22/'Órdenes según Instancia'!AC22))</f>
        <v>-</v>
      </c>
      <c r="J22" s="29" t="str">
        <f>IF('Órdenes según Instancia'!AC22=0,"-",('Órdenes según Instancia'!N22/'Órdenes según Instancia'!AC22))</f>
        <v>-</v>
      </c>
      <c r="K22" s="29" t="str">
        <f>IF('Órdenes según Instancia'!AC22=0,"-",('Órdenes según Instancia'!S22/'Órdenes según Instancia'!AC22))</f>
        <v>-</v>
      </c>
      <c r="L22" s="29" t="str">
        <f>IF('Órdenes según Instancia'!AC22=0,"-",('Órdenes según Instancia'!X22/'Órdenes según Instancia'!AC22))</f>
        <v>-</v>
      </c>
      <c r="M22" s="29">
        <f>IF('Órdenes según Instancia'!AD22=0,"-",('Órdenes según Instancia'!E22/'Órdenes según Instancia'!AD22))</f>
        <v>0.9528023598820059</v>
      </c>
      <c r="N22" s="29">
        <f>IF('Órdenes según Instancia'!AD22=0,"-",('Órdenes según Instancia'!J22/'Órdenes según Instancia'!AD22))</f>
        <v>0</v>
      </c>
      <c r="O22" s="29">
        <f>IF('Órdenes según Instancia'!AD22=0,"-",('Órdenes según Instancia'!O22/'Órdenes según Instancia'!AD22))</f>
        <v>3.8348082595870206E-2</v>
      </c>
      <c r="P22" s="29">
        <f>IF('Órdenes según Instancia'!AD22=0,"-",('Órdenes según Instancia'!T22/'Órdenes según Instancia'!AD22))</f>
        <v>8.8495575221238937E-3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0.97916666666666663</v>
      </c>
      <c r="S22" s="29">
        <f>IF('Órdenes según Instancia'!AE22=0,"-",('Órdenes según Instancia'!K22/'Órdenes según Instancia'!AE22))</f>
        <v>0</v>
      </c>
      <c r="T22" s="29">
        <f>IF('Órdenes según Instancia'!AE22=0,"-",('Órdenes según Instancia'!P22/'Órdenes según Instancia'!AE22))</f>
        <v>2.0833333333333332E-2</v>
      </c>
      <c r="U22" s="29">
        <f>IF('Órdenes según Instancia'!AE22=0,"-",('Órdenes según Instancia'!U22/('Órdenes según Instancia'!AE22)))</f>
        <v>0</v>
      </c>
      <c r="V22" s="29">
        <f>IF('Órdenes según Instancia'!AE22=0,"-",('Órdenes según Instancia'!Z22/'Órdenes según Instancia'!AE22))</f>
        <v>0</v>
      </c>
    </row>
    <row r="23" spans="2:22" ht="20.149999999999999" customHeight="1" thickBot="1" x14ac:dyDescent="0.35">
      <c r="B23" s="4" t="s">
        <v>29</v>
      </c>
      <c r="C23" s="29">
        <f>IF('Órdenes según Instancia'!AB23=0,"-",('Órdenes según Instancia'!C23/'Órdenes según Instancia'!AB23))</f>
        <v>0.97068145800316952</v>
      </c>
      <c r="D23" s="29">
        <f>IF('Órdenes según Instancia'!AB23=0,"-",('Órdenes según Instancia'!H23/'Órdenes según Instancia'!AB23))</f>
        <v>7.1315372424722665E-3</v>
      </c>
      <c r="E23" s="29">
        <f>IF('Órdenes según Instancia'!AB23=0,"-",('Órdenes según Instancia'!M23/'Órdenes según Instancia'!AB23))</f>
        <v>2.0602218700475437E-2</v>
      </c>
      <c r="F23" s="29">
        <f>IF('Órdenes según Instancia'!AB23=0,"-",('Órdenes según Instancia'!R23/'Órdenes según Instancia'!AB23))</f>
        <v>1.5847860538827259E-3</v>
      </c>
      <c r="G23" s="29">
        <f>IF('Órdenes según Instancia'!AB23=0,"-",('Órdenes según Instancia'!W23/'Órdenes según Instancia'!AB23))</f>
        <v>0</v>
      </c>
      <c r="H23" s="29">
        <f>IF('Órdenes según Instancia'!AC23=0,"-",('Órdenes según Instancia'!D23/'Órdenes según Instancia'!AC23))</f>
        <v>1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0</v>
      </c>
      <c r="M23" s="29">
        <f>IF('Órdenes según Instancia'!AD23=0,"-",('Órdenes según Instancia'!E23/'Órdenes según Instancia'!AD23))</f>
        <v>0.95377503852080125</v>
      </c>
      <c r="N23" s="29">
        <f>IF('Órdenes según Instancia'!AD23=0,"-",('Órdenes según Instancia'!J23/'Órdenes según Instancia'!AD23))</f>
        <v>1.078582434514638E-2</v>
      </c>
      <c r="O23" s="29">
        <f>IF('Órdenes según Instancia'!AD23=0,"-",('Órdenes según Instancia'!O23/'Órdenes según Instancia'!AD23))</f>
        <v>3.2357473035439135E-2</v>
      </c>
      <c r="P23" s="29">
        <f>IF('Órdenes según Instancia'!AD23=0,"-",('Órdenes según Instancia'!T23/'Órdenes según Instancia'!AD23))</f>
        <v>3.0816640986132513E-3</v>
      </c>
      <c r="Q23" s="29">
        <f>IF('Órdenes según Instancia'!AD23=0,"-",('Órdenes según Instancia'!Y23/'Órdenes según Instancia'!AD23))</f>
        <v>0</v>
      </c>
      <c r="R23" s="29">
        <f>IF('Órdenes según Instancia'!AE23=0,"-",('Órdenes según Instancia'!F23/'Órdenes según Instancia'!AE23))</f>
        <v>0.9882352941176471</v>
      </c>
      <c r="S23" s="29">
        <f>IF('Órdenes según Instancia'!AE23=0,"-",('Órdenes según Instancia'!K23/'Órdenes según Instancia'!AE23))</f>
        <v>3.3613445378151263E-3</v>
      </c>
      <c r="T23" s="29">
        <f>IF('Órdenes según Instancia'!AE23=0,"-",('Órdenes según Instancia'!P23/'Órdenes según Instancia'!AE23))</f>
        <v>8.4033613445378148E-3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0</v>
      </c>
    </row>
    <row r="24" spans="2:22" ht="20.149999999999999" customHeight="1" thickBot="1" x14ac:dyDescent="0.35">
      <c r="B24" s="4" t="s">
        <v>30</v>
      </c>
      <c r="C24" s="29">
        <f>IF('Órdenes según Instancia'!AB24=0,"-",('Órdenes según Instancia'!C24/'Órdenes según Instancia'!AB24))</f>
        <v>0.96464646464646464</v>
      </c>
      <c r="D24" s="29">
        <f>IF('Órdenes según Instancia'!AB24=0,"-",('Órdenes según Instancia'!H24/'Órdenes según Instancia'!AB24))</f>
        <v>6.7340067340067337E-3</v>
      </c>
      <c r="E24" s="29">
        <f>IF('Órdenes según Instancia'!AB24=0,"-",('Órdenes según Instancia'!M24/'Órdenes según Instancia'!AB24))</f>
        <v>9.2592592592592587E-3</v>
      </c>
      <c r="F24" s="29">
        <f>IF('Órdenes según Instancia'!AB24=0,"-",('Órdenes según Instancia'!R24/'Órdenes según Instancia'!AB24))</f>
        <v>1.2626262626262626E-2</v>
      </c>
      <c r="G24" s="29">
        <f>IF('Órdenes según Instancia'!AB24=0,"-",('Órdenes según Instancia'!W24/'Órdenes según Instancia'!AB24))</f>
        <v>6.7340067340067337E-3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0.95726495726495731</v>
      </c>
      <c r="N24" s="29">
        <f>IF('Órdenes según Instancia'!AD24=0,"-",('Órdenes según Instancia'!J24/'Órdenes según Instancia'!AD24))</f>
        <v>8.5470085470085479E-3</v>
      </c>
      <c r="O24" s="29">
        <f>IF('Órdenes según Instancia'!AD24=0,"-",('Órdenes según Instancia'!O24/'Órdenes según Instancia'!AD24))</f>
        <v>1.1752136752136752E-2</v>
      </c>
      <c r="P24" s="29">
        <f>IF('Órdenes según Instancia'!AD24=0,"-",('Órdenes según Instancia'!T24/'Órdenes según Instancia'!AD24))</f>
        <v>1.3888888888888888E-2</v>
      </c>
      <c r="Q24" s="29">
        <f>IF('Órdenes según Instancia'!AD24=0,"-",('Órdenes según Instancia'!Y24/'Órdenes según Instancia'!AD24))</f>
        <v>8.5470085470085479E-3</v>
      </c>
      <c r="R24" s="29">
        <f>IF('Órdenes según Instancia'!AE24=0,"-",('Órdenes según Instancia'!F24/'Órdenes según Instancia'!AE24))</f>
        <v>0.99203187250996017</v>
      </c>
      <c r="S24" s="29">
        <f>IF('Órdenes según Instancia'!AE24=0,"-",('Órdenes según Instancia'!K24/'Órdenes según Instancia'!AE24))</f>
        <v>0</v>
      </c>
      <c r="T24" s="29">
        <f>IF('Órdenes según Instancia'!AE24=0,"-",('Órdenes según Instancia'!P24/'Órdenes según Instancia'!AE24))</f>
        <v>0</v>
      </c>
      <c r="U24" s="29">
        <f>IF('Órdenes según Instancia'!AE24=0,"-",('Órdenes según Instancia'!U24/('Órdenes según Instancia'!AE24)))</f>
        <v>7.9681274900398405E-3</v>
      </c>
      <c r="V24" s="29">
        <f>IF('Órdenes según Instancia'!AE24=0,"-",('Órdenes según Instancia'!Z24/'Órdenes según Instancia'!AE24))</f>
        <v>0</v>
      </c>
    </row>
    <row r="25" spans="2:22" ht="20.149999999999999" customHeight="1" thickBot="1" x14ac:dyDescent="0.35">
      <c r="B25" s="4" t="s">
        <v>31</v>
      </c>
      <c r="C25" s="29">
        <f>IF('Órdenes según Instancia'!AB25=0,"-",('Órdenes según Instancia'!C25/'Órdenes según Instancia'!AB25))</f>
        <v>1</v>
      </c>
      <c r="D25" s="29">
        <f>IF('Órdenes según Instancia'!AB25=0,"-",('Órdenes según Instancia'!H25/'Órdenes según Instancia'!AB25))</f>
        <v>0</v>
      </c>
      <c r="E25" s="29">
        <f>IF('Órdenes según Instancia'!AB25=0,"-",('Órdenes según Instancia'!M25/'Órdenes según Instancia'!AB25))</f>
        <v>0</v>
      </c>
      <c r="F25" s="29">
        <f>IF('Órdenes según Instancia'!AB25=0,"-",('Órdenes según Instancia'!R25/'Órdenes según Instancia'!AB25))</f>
        <v>0</v>
      </c>
      <c r="G25" s="29">
        <f>IF('Órdenes según Instancia'!AB25=0,"-",('Órdenes según Instancia'!W25/'Órdenes según Instancia'!AB25))</f>
        <v>0</v>
      </c>
      <c r="H25" s="29" t="str">
        <f>IF('Órdenes según Instancia'!AC25=0,"-",('Órdenes según Instancia'!D25/'Órdenes según Instancia'!AC25))</f>
        <v>-</v>
      </c>
      <c r="I25" s="29" t="str">
        <f>IF('Órdenes según Instancia'!AC25=0,"-",('Órdenes según Instancia'!I25/'Órdenes según Instancia'!AC25))</f>
        <v>-</v>
      </c>
      <c r="J25" s="29" t="str">
        <f>IF('Órdenes según Instancia'!AC25=0,"-",('Órdenes según Instancia'!N25/'Órdenes según Instancia'!AC25))</f>
        <v>-</v>
      </c>
      <c r="K25" s="29" t="str">
        <f>IF('Órdenes según Instancia'!AC25=0,"-",('Órdenes según Instancia'!S25/'Órdenes según Instancia'!AC25))</f>
        <v>-</v>
      </c>
      <c r="L25" s="29" t="str">
        <f>IF('Órdenes según Instancia'!AC25=0,"-",('Órdenes según Instancia'!X25/'Órdenes según Instancia'!AC25))</f>
        <v>-</v>
      </c>
      <c r="M25" s="29">
        <f>IF('Órdenes según Instancia'!AD25=0,"-",('Órdenes según Instancia'!E25/'Órdenes según Instancia'!AD25))</f>
        <v>1</v>
      </c>
      <c r="N25" s="29">
        <f>IF('Órdenes según Instancia'!AD25=0,"-",('Órdenes según Instancia'!J25/'Órdenes según Instancia'!AD25))</f>
        <v>0</v>
      </c>
      <c r="O25" s="29">
        <f>IF('Órdenes según Instancia'!AD25=0,"-",('Órdenes según Instancia'!O25/'Órdenes según Instancia'!AD25))</f>
        <v>0</v>
      </c>
      <c r="P25" s="29">
        <f>IF('Órdenes según Instancia'!AD25=0,"-",('Órdenes según Instancia'!T25/'Órdenes según Instancia'!AD25))</f>
        <v>0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1</v>
      </c>
      <c r="S25" s="29">
        <f>IF('Órdenes según Instancia'!AE25=0,"-",('Órdenes según Instancia'!K25/'Órdenes según Instancia'!AE25))</f>
        <v>0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49999999999999" customHeight="1" thickBot="1" x14ac:dyDescent="0.35">
      <c r="B26" s="4" t="s">
        <v>32</v>
      </c>
      <c r="C26" s="29">
        <f>IF('Órdenes según Instancia'!AB26=0,"-",('Órdenes según Instancia'!C26/'Órdenes según Instancia'!AB26))</f>
        <v>0.94293478260869568</v>
      </c>
      <c r="D26" s="29">
        <f>IF('Órdenes según Instancia'!AB26=0,"-",('Órdenes según Instancia'!H26/'Órdenes según Instancia'!AB26))</f>
        <v>2.717391304347826E-3</v>
      </c>
      <c r="E26" s="29">
        <f>IF('Órdenes según Instancia'!AB26=0,"-",('Órdenes según Instancia'!M26/'Órdenes según Instancia'!AB26))</f>
        <v>5.1630434782608696E-2</v>
      </c>
      <c r="F26" s="29">
        <f>IF('Órdenes según Instancia'!AB26=0,"-",('Órdenes según Instancia'!R26/'Órdenes según Instancia'!AB26))</f>
        <v>2.717391304347826E-3</v>
      </c>
      <c r="G26" s="29">
        <f>IF('Órdenes según Instancia'!AB26=0,"-",('Órdenes según Instancia'!W26/'Órdenes según Instancia'!AB26))</f>
        <v>0</v>
      </c>
      <c r="H26" s="29" t="str">
        <f>IF('Órdenes según Instancia'!AC26=0,"-",('Órdenes según Instancia'!D26/'Órdenes según Instancia'!AC26))</f>
        <v>-</v>
      </c>
      <c r="I26" s="29" t="str">
        <f>IF('Órdenes según Instancia'!AC26=0,"-",('Órdenes según Instancia'!I26/'Órdenes según Instancia'!AC26))</f>
        <v>-</v>
      </c>
      <c r="J26" s="29" t="str">
        <f>IF('Órdenes según Instancia'!AC26=0,"-",('Órdenes según Instancia'!N26/'Órdenes según Instancia'!AC26))</f>
        <v>-</v>
      </c>
      <c r="K26" s="29" t="str">
        <f>IF('Órdenes según Instancia'!AC26=0,"-",('Órdenes según Instancia'!S26/'Órdenes según Instancia'!AC26))</f>
        <v>-</v>
      </c>
      <c r="L26" s="29" t="str">
        <f>IF('Órdenes según Instancia'!AC26=0,"-",('Órdenes según Instancia'!X26/'Órdenes según Instancia'!AC26))</f>
        <v>-</v>
      </c>
      <c r="M26" s="29">
        <f>IF('Órdenes según Instancia'!AD26=0,"-",('Órdenes según Instancia'!E26/'Órdenes según Instancia'!AD26))</f>
        <v>0.91666666666666663</v>
      </c>
      <c r="N26" s="29">
        <f>IF('Órdenes según Instancia'!AD26=0,"-",('Órdenes según Instancia'!J26/'Órdenes según Instancia'!AD26))</f>
        <v>4.1666666666666666E-3</v>
      </c>
      <c r="O26" s="29">
        <f>IF('Órdenes según Instancia'!AD26=0,"-",('Órdenes según Instancia'!O26/'Órdenes según Instancia'!AD26))</f>
        <v>7.4999999999999997E-2</v>
      </c>
      <c r="P26" s="29">
        <f>IF('Órdenes según Instancia'!AD26=0,"-",('Órdenes según Instancia'!T26/'Órdenes según Instancia'!AD26))</f>
        <v>4.1666666666666666E-3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0.99137931034482762</v>
      </c>
      <c r="S26" s="29">
        <f>IF('Órdenes según Instancia'!AE26=0,"-",('Órdenes según Instancia'!K26/'Órdenes según Instancia'!AE26))</f>
        <v>0</v>
      </c>
      <c r="T26" s="29">
        <f>IF('Órdenes según Instancia'!AE26=0,"-",('Órdenes según Instancia'!P26/'Órdenes según Instancia'!AE26))</f>
        <v>8.6206896551724137E-3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49999999999999" customHeight="1" thickBot="1" x14ac:dyDescent="0.35">
      <c r="B27" s="4" t="s">
        <v>33</v>
      </c>
      <c r="C27" s="29">
        <f>IF('Órdenes según Instancia'!AB27=0,"-",('Órdenes según Instancia'!C27/'Órdenes según Instancia'!AB27))</f>
        <v>0.97694524495677237</v>
      </c>
      <c r="D27" s="29">
        <f>IF('Órdenes según Instancia'!AB27=0,"-",('Órdenes según Instancia'!H27/'Órdenes según Instancia'!AB27))</f>
        <v>7.2046109510086451E-4</v>
      </c>
      <c r="E27" s="29">
        <f>IF('Órdenes según Instancia'!AB27=0,"-",('Órdenes según Instancia'!M27/'Órdenes según Instancia'!AB27))</f>
        <v>1.9452449567723344E-2</v>
      </c>
      <c r="F27" s="29">
        <f>IF('Órdenes según Instancia'!AB27=0,"-",('Órdenes según Instancia'!R27/'Órdenes según Instancia'!AB27))</f>
        <v>2.881844380403458E-3</v>
      </c>
      <c r="G27" s="29">
        <f>IF('Órdenes según Instancia'!AB27=0,"-",('Órdenes según Instancia'!W27/'Órdenes según Instancia'!AB27))</f>
        <v>0</v>
      </c>
      <c r="H27" s="29">
        <f>IF('Órdenes según Instancia'!AC27=0,"-",('Órdenes según Instancia'!D27/'Órdenes según Instancia'!AC27))</f>
        <v>1</v>
      </c>
      <c r="I27" s="29">
        <f>IF('Órdenes según Instancia'!AC27=0,"-",('Órdenes según Instancia'!I27/'Órdenes según Instancia'!AC27))</f>
        <v>0</v>
      </c>
      <c r="J27" s="29">
        <f>IF('Órdenes según Instancia'!AC27=0,"-",('Órdenes según Instancia'!N27/'Órdenes según Instancia'!AC27))</f>
        <v>0</v>
      </c>
      <c r="K27" s="29">
        <f>IF('Órdenes según Instancia'!AC27=0,"-",('Órdenes según Instancia'!S27/'Órdenes según Instancia'!AC27))</f>
        <v>0</v>
      </c>
      <c r="L27" s="29">
        <f>IF('Órdenes según Instancia'!AC27=0,"-",('Órdenes según Instancia'!X27/'Órdenes según Instancia'!AC27))</f>
        <v>0</v>
      </c>
      <c r="M27" s="29">
        <f>IF('Órdenes según Instancia'!AD27=0,"-",('Órdenes según Instancia'!E27/'Órdenes según Instancia'!AD27))</f>
        <v>0.9521604938271605</v>
      </c>
      <c r="N27" s="29">
        <f>IF('Órdenes según Instancia'!AD27=0,"-",('Órdenes según Instancia'!J27/'Órdenes según Instancia'!AD27))</f>
        <v>0</v>
      </c>
      <c r="O27" s="29">
        <f>IF('Órdenes según Instancia'!AD27=0,"-",('Órdenes según Instancia'!O27/'Órdenes según Instancia'!AD27))</f>
        <v>4.1666666666666664E-2</v>
      </c>
      <c r="P27" s="29">
        <f>IF('Órdenes según Instancia'!AD27=0,"-",('Órdenes según Instancia'!T27/'Órdenes según Instancia'!AD27))</f>
        <v>6.1728395061728392E-3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0.99864314789687925</v>
      </c>
      <c r="S27" s="29">
        <f>IF('Órdenes según Instancia'!AE27=0,"-",('Órdenes según Instancia'!K27/'Órdenes según Instancia'!AE27))</f>
        <v>1.3568521031207597E-3</v>
      </c>
      <c r="T27" s="29">
        <f>IF('Órdenes según Instancia'!AE27=0,"-",('Órdenes según Instancia'!P27/'Órdenes según Instancia'!AE27))</f>
        <v>0</v>
      </c>
      <c r="U27" s="29">
        <f>IF('Órdenes según Instancia'!AE27=0,"-",('Órdenes según Instancia'!U27/('Órdenes según Instancia'!AE27)))</f>
        <v>0</v>
      </c>
      <c r="V27" s="29">
        <f>IF('Órdenes según Instancia'!AE27=0,"-",('Órdenes según Instancia'!Z27/'Órdenes según Instancia'!AE27))</f>
        <v>0</v>
      </c>
    </row>
    <row r="28" spans="2:22" ht="20.149999999999999" customHeight="1" thickBot="1" x14ac:dyDescent="0.35">
      <c r="B28" s="4" t="s">
        <v>34</v>
      </c>
      <c r="C28" s="29">
        <f>IF('Órdenes según Instancia'!AB28=0,"-",('Órdenes según Instancia'!C28/'Órdenes según Instancia'!AB28))</f>
        <v>0.92146596858638741</v>
      </c>
      <c r="D28" s="29">
        <f>IF('Órdenes según Instancia'!AB28=0,"-",('Órdenes según Instancia'!H28/'Órdenes según Instancia'!AB28))</f>
        <v>2.617801047120419E-3</v>
      </c>
      <c r="E28" s="29">
        <f>IF('Órdenes según Instancia'!AB28=0,"-",('Órdenes según Instancia'!M28/'Órdenes según Instancia'!AB28))</f>
        <v>7.3298429319371722E-2</v>
      </c>
      <c r="F28" s="29">
        <f>IF('Órdenes según Instancia'!AB28=0,"-",('Órdenes según Instancia'!R28/'Órdenes según Instancia'!AB28))</f>
        <v>2.617801047120419E-3</v>
      </c>
      <c r="G28" s="29">
        <f>IF('Órdenes según Instancia'!AB28=0,"-",('Órdenes según Instancia'!W28/'Órdenes según Instancia'!AB28))</f>
        <v>0</v>
      </c>
      <c r="H28" s="29" t="str">
        <f>IF('Órdenes según Instancia'!AC28=0,"-",('Órdenes según Instancia'!D28/'Órdenes según Instancia'!AC28))</f>
        <v>-</v>
      </c>
      <c r="I28" s="29" t="str">
        <f>IF('Órdenes según Instancia'!AC28=0,"-",('Órdenes según Instancia'!I28/'Órdenes según Instancia'!AC28))</f>
        <v>-</v>
      </c>
      <c r="J28" s="29" t="str">
        <f>IF('Órdenes según Instancia'!AC28=0,"-",('Órdenes según Instancia'!N28/'Órdenes según Instancia'!AC28))</f>
        <v>-</v>
      </c>
      <c r="K28" s="29" t="str">
        <f>IF('Órdenes según Instancia'!AC28=0,"-",('Órdenes según Instancia'!S28/'Órdenes según Instancia'!AC28))</f>
        <v>-</v>
      </c>
      <c r="L28" s="29" t="str">
        <f>IF('Órdenes según Instancia'!AC28=0,"-",('Órdenes según Instancia'!X28/'Órdenes según Instancia'!AC28))</f>
        <v>-</v>
      </c>
      <c r="M28" s="29">
        <f>IF('Órdenes según Instancia'!AD28=0,"-",('Órdenes según Instancia'!E28/'Órdenes según Instancia'!AD28))</f>
        <v>0.90169491525423728</v>
      </c>
      <c r="N28" s="29">
        <f>IF('Órdenes según Instancia'!AD28=0,"-",('Órdenes según Instancia'!J28/'Órdenes según Instancia'!AD28))</f>
        <v>0</v>
      </c>
      <c r="O28" s="29">
        <f>IF('Órdenes según Instancia'!AD28=0,"-",('Órdenes según Instancia'!O28/'Órdenes según Instancia'!AD28))</f>
        <v>9.4915254237288138E-2</v>
      </c>
      <c r="P28" s="29">
        <f>IF('Órdenes según Instancia'!AD28=0,"-",('Órdenes según Instancia'!T28/'Órdenes según Instancia'!AD28))</f>
        <v>3.3898305084745762E-3</v>
      </c>
      <c r="Q28" s="29">
        <f>IF('Órdenes según Instancia'!AD28=0,"-",('Órdenes según Instancia'!Y28/'Órdenes según Instancia'!AD28))</f>
        <v>0</v>
      </c>
      <c r="R28" s="29">
        <f>IF('Órdenes según Instancia'!AE28=0,"-",('Órdenes según Instancia'!F28/'Órdenes según Instancia'!AE28))</f>
        <v>0.9885057471264368</v>
      </c>
      <c r="S28" s="29">
        <f>IF('Órdenes según Instancia'!AE28=0,"-",('Órdenes según Instancia'!K28/'Órdenes según Instancia'!AE28))</f>
        <v>1.1494252873563218E-2</v>
      </c>
      <c r="T28" s="29">
        <f>IF('Órdenes según Instancia'!AE28=0,"-",('Órdenes según Instancia'!P28/'Órdenes según Instancia'!AE28))</f>
        <v>0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0</v>
      </c>
    </row>
    <row r="29" spans="2:22" ht="20.149999999999999" customHeight="1" thickBot="1" x14ac:dyDescent="0.35">
      <c r="B29" s="4" t="s">
        <v>35</v>
      </c>
      <c r="C29" s="29">
        <f>IF('Órdenes según Instancia'!AB29=0,"-",('Órdenes según Instancia'!C29/'Órdenes según Instancia'!AB29))</f>
        <v>1</v>
      </c>
      <c r="D29" s="29">
        <f>IF('Órdenes según Instancia'!AB29=0,"-",('Órdenes según Instancia'!H29/'Órdenes según Instancia'!AB29))</f>
        <v>0</v>
      </c>
      <c r="E29" s="29">
        <f>IF('Órdenes según Instancia'!AB29=0,"-",('Órdenes según Instancia'!M29/'Órdenes según Instancia'!AB29))</f>
        <v>0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1</v>
      </c>
      <c r="N29" s="29">
        <f>IF('Órdenes según Instancia'!AD29=0,"-",('Órdenes según Instancia'!J29/'Órdenes según Instancia'!AD29))</f>
        <v>0</v>
      </c>
      <c r="O29" s="29">
        <f>IF('Órdenes según Instancia'!AD29=0,"-",('Órdenes según Instancia'!O29/'Órdenes según Instancia'!AD29))</f>
        <v>0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49999999999999" customHeight="1" thickBot="1" x14ac:dyDescent="0.35">
      <c r="B30" s="5" t="s">
        <v>36</v>
      </c>
      <c r="C30" s="29">
        <f>IF('Órdenes según Instancia'!AB30=0,"-",('Órdenes según Instancia'!C30/'Órdenes según Instancia'!AB30))</f>
        <v>0.91612903225806452</v>
      </c>
      <c r="D30" s="29">
        <f>IF('Órdenes según Instancia'!AB30=0,"-",('Órdenes según Instancia'!H30/'Órdenes según Instancia'!AB30))</f>
        <v>0</v>
      </c>
      <c r="E30" s="29">
        <f>IF('Órdenes según Instancia'!AB30=0,"-",('Órdenes según Instancia'!M30/'Órdenes según Instancia'!AB30))</f>
        <v>7.7419354838709681E-2</v>
      </c>
      <c r="F30" s="29">
        <f>IF('Órdenes según Instancia'!AB30=0,"-",('Órdenes según Instancia'!R30/'Órdenes según Instancia'!AB30))</f>
        <v>3.2258064516129032E-3</v>
      </c>
      <c r="G30" s="29">
        <f>IF('Órdenes según Instancia'!AB30=0,"-",('Órdenes según Instancia'!W30/'Órdenes según Instancia'!AB30))</f>
        <v>3.2258064516129032E-3</v>
      </c>
      <c r="H30" s="29" t="str">
        <f>IF('Órdenes según Instancia'!AC30=0,"-",('Órdenes según Instancia'!D30/'Órdenes según Instancia'!AC30))</f>
        <v>-</v>
      </c>
      <c r="I30" s="29" t="str">
        <f>IF('Órdenes según Instancia'!AC30=0,"-",('Órdenes según Instancia'!I30/'Órdenes según Instancia'!AC30))</f>
        <v>-</v>
      </c>
      <c r="J30" s="29" t="str">
        <f>IF('Órdenes según Instancia'!AC30=0,"-",('Órdenes según Instancia'!N30/'Órdenes según Instancia'!AC30))</f>
        <v>-</v>
      </c>
      <c r="K30" s="29" t="str">
        <f>IF('Órdenes según Instancia'!AC30=0,"-",('Órdenes según Instancia'!S30/'Órdenes según Instancia'!AC30))</f>
        <v>-</v>
      </c>
      <c r="L30" s="29" t="str">
        <f>IF('Órdenes según Instancia'!AC30=0,"-",('Órdenes según Instancia'!X30/'Órdenes según Instancia'!AC30))</f>
        <v>-</v>
      </c>
      <c r="M30" s="29">
        <f>IF('Órdenes según Instancia'!AD30=0,"-",('Órdenes según Instancia'!E30/'Órdenes según Instancia'!AD30))</f>
        <v>0.86315789473684212</v>
      </c>
      <c r="N30" s="29">
        <f>IF('Órdenes según Instancia'!AD30=0,"-",('Órdenes según Instancia'!J30/'Órdenes según Instancia'!AD30))</f>
        <v>0</v>
      </c>
      <c r="O30" s="29">
        <f>IF('Órdenes según Instancia'!AD30=0,"-",('Órdenes según Instancia'!O30/'Órdenes según Instancia'!AD30))</f>
        <v>0.12631578947368421</v>
      </c>
      <c r="P30" s="29">
        <f>IF('Órdenes según Instancia'!AD30=0,"-",('Órdenes según Instancia'!T30/'Órdenes según Instancia'!AD30))</f>
        <v>5.263157894736842E-3</v>
      </c>
      <c r="Q30" s="29">
        <f>IF('Órdenes según Instancia'!AD30=0,"-",('Órdenes según Instancia'!Y30/'Órdenes según Instancia'!AD30))</f>
        <v>5.263157894736842E-3</v>
      </c>
      <c r="R30" s="29">
        <f>IF('Órdenes según Instancia'!AE30=0,"-",('Órdenes según Instancia'!F30/'Órdenes según Instancia'!AE30))</f>
        <v>1</v>
      </c>
      <c r="S30" s="29">
        <f>IF('Órdenes según Instancia'!AE30=0,"-",('Órdenes según Instancia'!K30/'Órdenes según Instancia'!AE30))</f>
        <v>0</v>
      </c>
      <c r="T30" s="29">
        <f>IF('Órdenes según Instancia'!AE30=0,"-",('Órdenes según Instancia'!P30/'Órdenes según Instancia'!AE30))</f>
        <v>0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49999999999999" customHeight="1" thickBot="1" x14ac:dyDescent="0.35">
      <c r="B31" s="6" t="s">
        <v>37</v>
      </c>
      <c r="C31" s="29">
        <f>IF('Órdenes según Instancia'!AB31=0,"-",('Órdenes según Instancia'!C31/'Órdenes según Instancia'!AB31))</f>
        <v>0.77777777777777779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0.22222222222222221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0.8125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0.1875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0.5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0.5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49999999999999" customHeight="1" thickBot="1" x14ac:dyDescent="0.35">
      <c r="B32" s="7" t="s">
        <v>38</v>
      </c>
      <c r="C32" s="26">
        <f>IF('Órdenes según Instancia'!AB32=0,"-",('Órdenes según Instancia'!C32/'Órdenes según Instancia'!AB32))</f>
        <v>0.95689282627484873</v>
      </c>
      <c r="D32" s="26">
        <f>IF('Órdenes según Instancia'!AB32=0,"-",('Órdenes según Instancia'!H32/'Órdenes según Instancia'!AB32))</f>
        <v>3.8893690579083835E-3</v>
      </c>
      <c r="E32" s="26">
        <f>IF('Órdenes según Instancia'!AB32=0,"-",('Órdenes según Instancia'!M32/'Órdenes según Instancia'!AB32))</f>
        <v>3.0574762316335349E-2</v>
      </c>
      <c r="F32" s="26">
        <f>IF('Órdenes según Instancia'!AB32=0,"-",('Órdenes según Instancia'!R32/'Órdenes según Instancia'!AB32))</f>
        <v>7.1305099394987038E-3</v>
      </c>
      <c r="G32" s="26">
        <f>IF('Órdenes según Instancia'!AB32=0,"-",('Órdenes según Instancia'!W32/'Órdenes según Instancia'!AB32))</f>
        <v>1.5125324114088159E-3</v>
      </c>
      <c r="H32" s="26">
        <f>IF('Órdenes según Instancia'!AC32=0,"-",('Órdenes según Instancia'!D32/'Órdenes según Instancia'!AC32))</f>
        <v>0.97368421052631582</v>
      </c>
      <c r="I32" s="26">
        <f>IF('Órdenes según Instancia'!AC32=0,"-",('Órdenes según Instancia'!I32/'Órdenes según Instancia'!AC32))</f>
        <v>2.6315789473684209E-2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0</v>
      </c>
      <c r="M32" s="26">
        <f>IF('Órdenes según Instancia'!AD32=0,"-",('Órdenes según Instancia'!E32/'Órdenes según Instancia'!AD32))</f>
        <v>0.9405318291700242</v>
      </c>
      <c r="N32" s="26">
        <f>IF('Órdenes según Instancia'!AD32=0,"-",('Órdenes según Instancia'!J32/'Órdenes según Instancia'!AD32))</f>
        <v>3.8678485092667205E-3</v>
      </c>
      <c r="O32" s="26">
        <f>IF('Órdenes según Instancia'!AD32=0,"-",('Órdenes según Instancia'!O32/'Órdenes según Instancia'!AD32))</f>
        <v>4.3513295729250605E-2</v>
      </c>
      <c r="P32" s="26">
        <f>IF('Órdenes según Instancia'!AD32=0,"-",('Órdenes según Instancia'!T32/'Órdenes según Instancia'!AD32))</f>
        <v>9.8307816277195814E-3</v>
      </c>
      <c r="Q32" s="26">
        <f>IF('Órdenes según Instancia'!AD32=0,"-",('Órdenes según Instancia'!Y32/'Órdenes según Instancia'!AD32))</f>
        <v>2.2562449637389204E-3</v>
      </c>
      <c r="R32" s="26">
        <f>IF('Órdenes según Instancia'!AE32=0,"-",('Órdenes según Instancia'!F32/'Órdenes según Instancia'!AE32))</f>
        <v>0.99033655448183944</v>
      </c>
      <c r="S32" s="26">
        <f>IF('Órdenes según Instancia'!AE32=0,"-",('Órdenes según Instancia'!K32/'Órdenes según Instancia'!AE32))</f>
        <v>3.6654448517160947E-3</v>
      </c>
      <c r="T32" s="26">
        <f>IF('Órdenes según Instancia'!AE32=0,"-",('Órdenes según Instancia'!P32/'Órdenes según Instancia'!AE32))</f>
        <v>4.3318893702099298E-3</v>
      </c>
      <c r="U32" s="26">
        <f>IF('Órdenes según Instancia'!AE32=0,"-",('Órdenes según Instancia'!U32/('Órdenes según Instancia'!AE32)))</f>
        <v>1.6661112962345886E-3</v>
      </c>
      <c r="V32" s="26">
        <f>IF('Órdenes según Instancia'!AE32=0,"-",('Órdenes según Instancia'!Z32/'Órdenes según Instancia'!AE32))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19" max="19" width="13" customWidth="1"/>
  </cols>
  <sheetData>
    <row r="11" spans="2:36" ht="33" customHeight="1" x14ac:dyDescent="0.3"/>
    <row r="12" spans="2:36" ht="58.5" customHeight="1" x14ac:dyDescent="0.3">
      <c r="C12" s="77" t="s">
        <v>211</v>
      </c>
      <c r="D12" s="77"/>
      <c r="E12" s="77" t="s">
        <v>134</v>
      </c>
      <c r="F12" s="77"/>
      <c r="G12" s="77" t="s">
        <v>135</v>
      </c>
      <c r="H12" s="77"/>
      <c r="I12" s="77" t="s">
        <v>212</v>
      </c>
      <c r="J12" s="77"/>
      <c r="K12" s="77" t="s">
        <v>213</v>
      </c>
      <c r="L12" s="77"/>
      <c r="M12" s="77" t="s">
        <v>136</v>
      </c>
      <c r="N12" s="77"/>
      <c r="O12" s="77" t="s">
        <v>137</v>
      </c>
      <c r="P12" s="77"/>
      <c r="Q12" s="77" t="s">
        <v>138</v>
      </c>
      <c r="R12" s="77"/>
      <c r="S12" s="77" t="s">
        <v>214</v>
      </c>
      <c r="T12" s="77"/>
      <c r="U12" s="77" t="s">
        <v>139</v>
      </c>
      <c r="V12" s="77"/>
      <c r="W12" s="77" t="s">
        <v>215</v>
      </c>
      <c r="X12" s="77"/>
      <c r="Y12" s="77" t="s">
        <v>216</v>
      </c>
      <c r="Z12" s="77"/>
      <c r="AA12" s="77" t="s">
        <v>217</v>
      </c>
      <c r="AB12" s="77"/>
      <c r="AC12" s="77" t="s">
        <v>218</v>
      </c>
      <c r="AD12" s="77"/>
      <c r="AE12" s="77" t="s">
        <v>219</v>
      </c>
      <c r="AF12" s="77"/>
      <c r="AG12" s="77" t="s">
        <v>140</v>
      </c>
      <c r="AH12" s="77"/>
      <c r="AI12" s="77" t="s">
        <v>141</v>
      </c>
      <c r="AJ12" s="77"/>
    </row>
    <row r="13" spans="2:36" ht="41.25" customHeight="1" thickBot="1" x14ac:dyDescent="0.35">
      <c r="B13" s="30"/>
      <c r="C13" s="32" t="s">
        <v>142</v>
      </c>
      <c r="D13" s="32" t="s">
        <v>143</v>
      </c>
      <c r="E13" s="32" t="s">
        <v>142</v>
      </c>
      <c r="F13" s="32" t="s">
        <v>143</v>
      </c>
      <c r="G13" s="32" t="s">
        <v>142</v>
      </c>
      <c r="H13" s="32" t="s">
        <v>143</v>
      </c>
      <c r="I13" s="32" t="s">
        <v>142</v>
      </c>
      <c r="J13" s="32" t="s">
        <v>143</v>
      </c>
      <c r="K13" s="32" t="s">
        <v>142</v>
      </c>
      <c r="L13" s="32" t="s">
        <v>143</v>
      </c>
      <c r="M13" s="32" t="s">
        <v>142</v>
      </c>
      <c r="N13" s="32" t="s">
        <v>143</v>
      </c>
      <c r="O13" s="32" t="s">
        <v>142</v>
      </c>
      <c r="P13" s="32" t="s">
        <v>143</v>
      </c>
      <c r="Q13" s="32" t="s">
        <v>142</v>
      </c>
      <c r="R13" s="32" t="s">
        <v>143</v>
      </c>
      <c r="S13" s="32" t="s">
        <v>142</v>
      </c>
      <c r="T13" s="32" t="s">
        <v>143</v>
      </c>
      <c r="U13" s="32" t="s">
        <v>142</v>
      </c>
      <c r="V13" s="32" t="s">
        <v>143</v>
      </c>
      <c r="W13" s="32" t="s">
        <v>142</v>
      </c>
      <c r="X13" s="32" t="s">
        <v>143</v>
      </c>
      <c r="Y13" s="32" t="s">
        <v>142</v>
      </c>
      <c r="Z13" s="32" t="s">
        <v>143</v>
      </c>
      <c r="AA13" s="32" t="s">
        <v>142</v>
      </c>
      <c r="AB13" s="32" t="s">
        <v>143</v>
      </c>
      <c r="AC13" s="32" t="s">
        <v>142</v>
      </c>
      <c r="AD13" s="32" t="s">
        <v>143</v>
      </c>
      <c r="AE13" s="32" t="s">
        <v>142</v>
      </c>
      <c r="AF13" s="32" t="s">
        <v>143</v>
      </c>
      <c r="AG13" s="32" t="s">
        <v>142</v>
      </c>
      <c r="AH13" s="32" t="s">
        <v>143</v>
      </c>
      <c r="AI13" s="32" t="s">
        <v>142</v>
      </c>
      <c r="AJ13" s="32" t="s">
        <v>143</v>
      </c>
    </row>
    <row r="14" spans="2:36" ht="20.149999999999999" customHeight="1" thickBot="1" x14ac:dyDescent="0.35">
      <c r="B14" s="3" t="s">
        <v>21</v>
      </c>
      <c r="C14" s="18">
        <v>22</v>
      </c>
      <c r="D14" s="18">
        <v>31</v>
      </c>
      <c r="E14" s="18">
        <v>37</v>
      </c>
      <c r="F14" s="18">
        <v>9</v>
      </c>
      <c r="G14" s="18">
        <v>820</v>
      </c>
      <c r="H14" s="18">
        <v>493</v>
      </c>
      <c r="I14" s="18">
        <v>858</v>
      </c>
      <c r="J14" s="18">
        <v>474</v>
      </c>
      <c r="K14" s="18">
        <v>187</v>
      </c>
      <c r="L14" s="18">
        <v>12</v>
      </c>
      <c r="M14" s="18">
        <v>159</v>
      </c>
      <c r="N14" s="18">
        <v>59</v>
      </c>
      <c r="O14" s="18">
        <v>17</v>
      </c>
      <c r="P14" s="18">
        <v>9</v>
      </c>
      <c r="Q14" s="18">
        <v>2100</v>
      </c>
      <c r="R14" s="18">
        <v>1087</v>
      </c>
      <c r="S14" s="18">
        <v>140</v>
      </c>
      <c r="T14" s="18">
        <v>15</v>
      </c>
      <c r="U14" s="18">
        <v>69</v>
      </c>
      <c r="V14" s="18">
        <v>0</v>
      </c>
      <c r="W14" s="18">
        <v>190</v>
      </c>
      <c r="X14" s="18">
        <v>13</v>
      </c>
      <c r="Y14" s="18">
        <v>34</v>
      </c>
      <c r="Z14" s="18">
        <v>0</v>
      </c>
      <c r="AA14" s="18">
        <v>187</v>
      </c>
      <c r="AB14" s="18">
        <v>4</v>
      </c>
      <c r="AC14" s="18">
        <v>362</v>
      </c>
      <c r="AD14" s="18">
        <v>27</v>
      </c>
      <c r="AE14" s="18">
        <v>4</v>
      </c>
      <c r="AF14" s="18">
        <v>0</v>
      </c>
      <c r="AG14" s="18">
        <v>67</v>
      </c>
      <c r="AH14" s="18">
        <v>0</v>
      </c>
      <c r="AI14" s="18">
        <v>1053</v>
      </c>
      <c r="AJ14" s="18">
        <v>59</v>
      </c>
    </row>
    <row r="15" spans="2:36" ht="20.149999999999999" customHeight="1" thickBot="1" x14ac:dyDescent="0.35">
      <c r="B15" s="4" t="s">
        <v>22</v>
      </c>
      <c r="C15" s="19">
        <v>0</v>
      </c>
      <c r="D15" s="19">
        <v>2</v>
      </c>
      <c r="E15" s="19">
        <v>3</v>
      </c>
      <c r="F15" s="19">
        <v>5</v>
      </c>
      <c r="G15" s="19">
        <v>120</v>
      </c>
      <c r="H15" s="19">
        <v>31</v>
      </c>
      <c r="I15" s="19">
        <v>131</v>
      </c>
      <c r="J15" s="19">
        <v>30</v>
      </c>
      <c r="K15" s="19">
        <v>35</v>
      </c>
      <c r="L15" s="19">
        <v>0</v>
      </c>
      <c r="M15" s="19">
        <v>5</v>
      </c>
      <c r="N15" s="19">
        <v>0</v>
      </c>
      <c r="O15" s="19">
        <v>0</v>
      </c>
      <c r="P15" s="19">
        <v>1</v>
      </c>
      <c r="Q15" s="19">
        <v>294</v>
      </c>
      <c r="R15" s="19">
        <v>69</v>
      </c>
      <c r="S15" s="19">
        <v>16</v>
      </c>
      <c r="T15" s="19">
        <v>10</v>
      </c>
      <c r="U15" s="19">
        <v>11</v>
      </c>
      <c r="V15" s="19">
        <v>0</v>
      </c>
      <c r="W15" s="19">
        <v>8</v>
      </c>
      <c r="X15" s="19">
        <v>2</v>
      </c>
      <c r="Y15" s="19">
        <v>0</v>
      </c>
      <c r="Z15" s="19">
        <v>0</v>
      </c>
      <c r="AA15" s="19">
        <v>12</v>
      </c>
      <c r="AB15" s="19">
        <v>0</v>
      </c>
      <c r="AC15" s="19">
        <v>31</v>
      </c>
      <c r="AD15" s="19">
        <v>11</v>
      </c>
      <c r="AE15" s="19">
        <v>0</v>
      </c>
      <c r="AF15" s="19">
        <v>0</v>
      </c>
      <c r="AG15" s="19">
        <v>0</v>
      </c>
      <c r="AH15" s="19">
        <v>14</v>
      </c>
      <c r="AI15" s="19">
        <v>78</v>
      </c>
      <c r="AJ15" s="19">
        <v>37</v>
      </c>
    </row>
    <row r="16" spans="2:36" ht="20.149999999999999" customHeight="1" thickBot="1" x14ac:dyDescent="0.35">
      <c r="B16" s="4" t="s">
        <v>23</v>
      </c>
      <c r="C16" s="19">
        <v>1</v>
      </c>
      <c r="D16" s="19">
        <v>1</v>
      </c>
      <c r="E16" s="19">
        <v>0</v>
      </c>
      <c r="F16" s="19">
        <v>0</v>
      </c>
      <c r="G16" s="19">
        <v>97</v>
      </c>
      <c r="H16" s="19">
        <v>17</v>
      </c>
      <c r="I16" s="19">
        <v>96</v>
      </c>
      <c r="J16" s="19">
        <v>17</v>
      </c>
      <c r="K16" s="19">
        <v>0</v>
      </c>
      <c r="L16" s="19">
        <v>0</v>
      </c>
      <c r="M16" s="19">
        <v>24</v>
      </c>
      <c r="N16" s="19">
        <v>3</v>
      </c>
      <c r="O16" s="19">
        <v>1</v>
      </c>
      <c r="P16" s="19">
        <v>0</v>
      </c>
      <c r="Q16" s="19">
        <v>219</v>
      </c>
      <c r="R16" s="19">
        <v>38</v>
      </c>
      <c r="S16" s="19">
        <v>12</v>
      </c>
      <c r="T16" s="19">
        <v>2</v>
      </c>
      <c r="U16" s="19">
        <v>0</v>
      </c>
      <c r="V16" s="19">
        <v>0</v>
      </c>
      <c r="W16" s="19">
        <v>11</v>
      </c>
      <c r="X16" s="19">
        <v>4</v>
      </c>
      <c r="Y16" s="19">
        <v>0</v>
      </c>
      <c r="Z16" s="19">
        <v>0</v>
      </c>
      <c r="AA16" s="19">
        <v>4</v>
      </c>
      <c r="AB16" s="19">
        <v>2</v>
      </c>
      <c r="AC16" s="19">
        <v>20</v>
      </c>
      <c r="AD16" s="19">
        <v>4</v>
      </c>
      <c r="AE16" s="19">
        <v>0</v>
      </c>
      <c r="AF16" s="19">
        <v>0</v>
      </c>
      <c r="AG16" s="19">
        <v>6</v>
      </c>
      <c r="AH16" s="19">
        <v>2</v>
      </c>
      <c r="AI16" s="19">
        <v>53</v>
      </c>
      <c r="AJ16" s="19">
        <v>14</v>
      </c>
    </row>
    <row r="17" spans="2:36" ht="20.149999999999999" customHeight="1" thickBot="1" x14ac:dyDescent="0.35">
      <c r="B17" s="4" t="s">
        <v>24</v>
      </c>
      <c r="C17" s="19">
        <v>8</v>
      </c>
      <c r="D17" s="19">
        <v>4</v>
      </c>
      <c r="E17" s="19">
        <v>31</v>
      </c>
      <c r="F17" s="19">
        <v>5</v>
      </c>
      <c r="G17" s="19">
        <v>161</v>
      </c>
      <c r="H17" s="19">
        <v>83</v>
      </c>
      <c r="I17" s="19">
        <v>161</v>
      </c>
      <c r="J17" s="19">
        <v>83</v>
      </c>
      <c r="K17" s="19">
        <v>33</v>
      </c>
      <c r="L17" s="19">
        <v>5</v>
      </c>
      <c r="M17" s="19">
        <v>87</v>
      </c>
      <c r="N17" s="19">
        <v>32</v>
      </c>
      <c r="O17" s="19">
        <v>10</v>
      </c>
      <c r="P17" s="19">
        <v>9</v>
      </c>
      <c r="Q17" s="19">
        <v>491</v>
      </c>
      <c r="R17" s="19">
        <v>221</v>
      </c>
      <c r="S17" s="19">
        <v>26</v>
      </c>
      <c r="T17" s="19">
        <v>1</v>
      </c>
      <c r="U17" s="19">
        <v>1</v>
      </c>
      <c r="V17" s="19">
        <v>0</v>
      </c>
      <c r="W17" s="19">
        <v>19</v>
      </c>
      <c r="X17" s="19">
        <v>0</v>
      </c>
      <c r="Y17" s="19">
        <v>2</v>
      </c>
      <c r="Z17" s="19">
        <v>0</v>
      </c>
      <c r="AA17" s="19">
        <v>17</v>
      </c>
      <c r="AB17" s="19">
        <v>1</v>
      </c>
      <c r="AC17" s="19">
        <v>29</v>
      </c>
      <c r="AD17" s="19">
        <v>1</v>
      </c>
      <c r="AE17" s="19">
        <v>1</v>
      </c>
      <c r="AF17" s="19">
        <v>0</v>
      </c>
      <c r="AG17" s="19">
        <v>17</v>
      </c>
      <c r="AH17" s="19">
        <v>0</v>
      </c>
      <c r="AI17" s="19">
        <v>112</v>
      </c>
      <c r="AJ17" s="19">
        <v>3</v>
      </c>
    </row>
    <row r="18" spans="2:36" ht="20.149999999999999" customHeight="1" thickBot="1" x14ac:dyDescent="0.35">
      <c r="B18" s="4" t="s">
        <v>25</v>
      </c>
      <c r="C18" s="19">
        <v>8</v>
      </c>
      <c r="D18" s="19">
        <v>3</v>
      </c>
      <c r="E18" s="19">
        <v>1</v>
      </c>
      <c r="F18" s="19">
        <v>0</v>
      </c>
      <c r="G18" s="19">
        <v>135</v>
      </c>
      <c r="H18" s="19">
        <v>75</v>
      </c>
      <c r="I18" s="19">
        <v>125</v>
      </c>
      <c r="J18" s="19">
        <v>75</v>
      </c>
      <c r="K18" s="19">
        <v>2</v>
      </c>
      <c r="L18" s="19">
        <v>0</v>
      </c>
      <c r="M18" s="19">
        <v>15</v>
      </c>
      <c r="N18" s="19">
        <v>0</v>
      </c>
      <c r="O18" s="19">
        <v>18</v>
      </c>
      <c r="P18" s="19">
        <v>21</v>
      </c>
      <c r="Q18" s="19">
        <v>304</v>
      </c>
      <c r="R18" s="19">
        <v>174</v>
      </c>
      <c r="S18" s="19">
        <v>44</v>
      </c>
      <c r="T18" s="19">
        <v>6</v>
      </c>
      <c r="U18" s="19">
        <v>3</v>
      </c>
      <c r="V18" s="19">
        <v>0</v>
      </c>
      <c r="W18" s="19">
        <v>74</v>
      </c>
      <c r="X18" s="19">
        <v>8</v>
      </c>
      <c r="Y18" s="19">
        <v>16</v>
      </c>
      <c r="Z18" s="19">
        <v>0</v>
      </c>
      <c r="AA18" s="19">
        <v>57</v>
      </c>
      <c r="AB18" s="19">
        <v>6</v>
      </c>
      <c r="AC18" s="19">
        <v>70</v>
      </c>
      <c r="AD18" s="19">
        <v>8</v>
      </c>
      <c r="AE18" s="19">
        <v>0</v>
      </c>
      <c r="AF18" s="19">
        <v>0</v>
      </c>
      <c r="AG18" s="19">
        <v>2</v>
      </c>
      <c r="AH18" s="19">
        <v>0</v>
      </c>
      <c r="AI18" s="19">
        <v>266</v>
      </c>
      <c r="AJ18" s="19">
        <v>28</v>
      </c>
    </row>
    <row r="19" spans="2:36" ht="20.149999999999999" customHeight="1" thickBot="1" x14ac:dyDescent="0.35">
      <c r="B19" s="4" t="s">
        <v>26</v>
      </c>
      <c r="C19" s="19">
        <v>0</v>
      </c>
      <c r="D19" s="19">
        <v>0</v>
      </c>
      <c r="E19" s="19">
        <v>0</v>
      </c>
      <c r="F19" s="19">
        <v>0</v>
      </c>
      <c r="G19" s="19">
        <v>53</v>
      </c>
      <c r="H19" s="19">
        <v>9</v>
      </c>
      <c r="I19" s="19">
        <v>60</v>
      </c>
      <c r="J19" s="19">
        <v>9</v>
      </c>
      <c r="K19" s="19">
        <v>12</v>
      </c>
      <c r="L19" s="19">
        <v>0</v>
      </c>
      <c r="M19" s="19">
        <v>43</v>
      </c>
      <c r="N19" s="19">
        <v>0</v>
      </c>
      <c r="O19" s="19">
        <v>1</v>
      </c>
      <c r="P19" s="19">
        <v>0</v>
      </c>
      <c r="Q19" s="19">
        <v>169</v>
      </c>
      <c r="R19" s="19">
        <v>18</v>
      </c>
      <c r="S19" s="19">
        <v>13</v>
      </c>
      <c r="T19" s="19">
        <v>0</v>
      </c>
      <c r="U19" s="19">
        <v>0</v>
      </c>
      <c r="V19" s="19">
        <v>0</v>
      </c>
      <c r="W19" s="19">
        <v>13</v>
      </c>
      <c r="X19" s="19">
        <v>0</v>
      </c>
      <c r="Y19" s="19">
        <v>1</v>
      </c>
      <c r="Z19" s="19">
        <v>0</v>
      </c>
      <c r="AA19" s="19">
        <v>14</v>
      </c>
      <c r="AB19" s="19">
        <v>0</v>
      </c>
      <c r="AC19" s="19">
        <v>15</v>
      </c>
      <c r="AD19" s="19">
        <v>0</v>
      </c>
      <c r="AE19" s="19">
        <v>0</v>
      </c>
      <c r="AF19" s="19">
        <v>0</v>
      </c>
      <c r="AG19" s="19">
        <v>6</v>
      </c>
      <c r="AH19" s="19">
        <v>0</v>
      </c>
      <c r="AI19" s="19">
        <v>62</v>
      </c>
      <c r="AJ19" s="19">
        <v>0</v>
      </c>
    </row>
    <row r="20" spans="2:36" ht="20.149999999999999" customHeight="1" thickBot="1" x14ac:dyDescent="0.35">
      <c r="B20" s="4" t="s">
        <v>27</v>
      </c>
      <c r="C20" s="19">
        <v>11</v>
      </c>
      <c r="D20" s="19">
        <v>0</v>
      </c>
      <c r="E20" s="19">
        <v>3</v>
      </c>
      <c r="F20" s="19">
        <v>4</v>
      </c>
      <c r="G20" s="19">
        <v>237</v>
      </c>
      <c r="H20" s="19">
        <v>39</v>
      </c>
      <c r="I20" s="19">
        <v>254</v>
      </c>
      <c r="J20" s="19">
        <v>35</v>
      </c>
      <c r="K20" s="19">
        <v>9</v>
      </c>
      <c r="L20" s="19">
        <v>0</v>
      </c>
      <c r="M20" s="19">
        <v>18</v>
      </c>
      <c r="N20" s="19">
        <v>0</v>
      </c>
      <c r="O20" s="19">
        <v>2</v>
      </c>
      <c r="P20" s="19">
        <v>0</v>
      </c>
      <c r="Q20" s="19">
        <v>534</v>
      </c>
      <c r="R20" s="19">
        <v>78</v>
      </c>
      <c r="S20" s="19">
        <v>22</v>
      </c>
      <c r="T20" s="19">
        <v>1</v>
      </c>
      <c r="U20" s="19">
        <v>5</v>
      </c>
      <c r="V20" s="19">
        <v>0</v>
      </c>
      <c r="W20" s="19">
        <v>26</v>
      </c>
      <c r="X20" s="19">
        <v>3</v>
      </c>
      <c r="Y20" s="19">
        <v>4</v>
      </c>
      <c r="Z20" s="19">
        <v>2</v>
      </c>
      <c r="AA20" s="19">
        <v>13</v>
      </c>
      <c r="AB20" s="19">
        <v>0</v>
      </c>
      <c r="AC20" s="19">
        <v>39</v>
      </c>
      <c r="AD20" s="19">
        <v>3</v>
      </c>
      <c r="AE20" s="19">
        <v>1</v>
      </c>
      <c r="AF20" s="19">
        <v>0</v>
      </c>
      <c r="AG20" s="19">
        <v>6</v>
      </c>
      <c r="AH20" s="19">
        <v>0</v>
      </c>
      <c r="AI20" s="19">
        <v>116</v>
      </c>
      <c r="AJ20" s="19">
        <v>9</v>
      </c>
    </row>
    <row r="21" spans="2:36" ht="20.149999999999999" customHeight="1" thickBot="1" x14ac:dyDescent="0.35">
      <c r="B21" s="4" t="s">
        <v>28</v>
      </c>
      <c r="C21" s="19">
        <v>13</v>
      </c>
      <c r="D21" s="19">
        <v>0</v>
      </c>
      <c r="E21" s="19">
        <v>20</v>
      </c>
      <c r="F21" s="19">
        <v>0</v>
      </c>
      <c r="G21" s="19">
        <v>307</v>
      </c>
      <c r="H21" s="19">
        <v>5</v>
      </c>
      <c r="I21" s="19">
        <v>324</v>
      </c>
      <c r="J21" s="19">
        <v>5</v>
      </c>
      <c r="K21" s="19">
        <v>26</v>
      </c>
      <c r="L21" s="19">
        <v>0</v>
      </c>
      <c r="M21" s="19">
        <v>153</v>
      </c>
      <c r="N21" s="19">
        <v>2</v>
      </c>
      <c r="O21" s="19">
        <v>2</v>
      </c>
      <c r="P21" s="19">
        <v>0</v>
      </c>
      <c r="Q21" s="19">
        <v>845</v>
      </c>
      <c r="R21" s="19">
        <v>12</v>
      </c>
      <c r="S21" s="19">
        <v>77</v>
      </c>
      <c r="T21" s="19">
        <v>0</v>
      </c>
      <c r="U21" s="19">
        <v>0</v>
      </c>
      <c r="V21" s="19">
        <v>0</v>
      </c>
      <c r="W21" s="19">
        <v>29</v>
      </c>
      <c r="X21" s="19">
        <v>0</v>
      </c>
      <c r="Y21" s="19">
        <v>26</v>
      </c>
      <c r="Z21" s="19">
        <v>0</v>
      </c>
      <c r="AA21" s="19">
        <v>42</v>
      </c>
      <c r="AB21" s="19">
        <v>0</v>
      </c>
      <c r="AC21" s="19">
        <v>71</v>
      </c>
      <c r="AD21" s="19">
        <v>0</v>
      </c>
      <c r="AE21" s="19">
        <v>0</v>
      </c>
      <c r="AF21" s="19">
        <v>0</v>
      </c>
      <c r="AG21" s="19">
        <v>8</v>
      </c>
      <c r="AH21" s="19">
        <v>0</v>
      </c>
      <c r="AI21" s="19">
        <v>253</v>
      </c>
      <c r="AJ21" s="19">
        <v>0</v>
      </c>
    </row>
    <row r="22" spans="2:36" ht="20.149999999999999" customHeight="1" thickBot="1" x14ac:dyDescent="0.35">
      <c r="B22" s="4" t="s">
        <v>29</v>
      </c>
      <c r="C22" s="19">
        <v>30</v>
      </c>
      <c r="D22" s="19">
        <v>7</v>
      </c>
      <c r="E22" s="19">
        <v>3</v>
      </c>
      <c r="F22" s="19">
        <v>0</v>
      </c>
      <c r="G22" s="19">
        <v>471</v>
      </c>
      <c r="H22" s="19">
        <v>26</v>
      </c>
      <c r="I22" s="19">
        <v>517</v>
      </c>
      <c r="J22" s="19">
        <v>27</v>
      </c>
      <c r="K22" s="19">
        <v>51</v>
      </c>
      <c r="L22" s="19">
        <v>0</v>
      </c>
      <c r="M22" s="19">
        <v>175</v>
      </c>
      <c r="N22" s="19">
        <v>1</v>
      </c>
      <c r="O22" s="19">
        <v>41</v>
      </c>
      <c r="P22" s="19">
        <v>0</v>
      </c>
      <c r="Q22" s="19">
        <v>1288</v>
      </c>
      <c r="R22" s="19">
        <v>61</v>
      </c>
      <c r="S22" s="19">
        <v>63</v>
      </c>
      <c r="T22" s="19">
        <v>2</v>
      </c>
      <c r="U22" s="19">
        <v>28</v>
      </c>
      <c r="V22" s="19">
        <v>0</v>
      </c>
      <c r="W22" s="19">
        <v>88</v>
      </c>
      <c r="X22" s="19">
        <v>0</v>
      </c>
      <c r="Y22" s="19">
        <v>22</v>
      </c>
      <c r="Z22" s="19">
        <v>1</v>
      </c>
      <c r="AA22" s="19">
        <v>62</v>
      </c>
      <c r="AB22" s="19">
        <v>3</v>
      </c>
      <c r="AC22" s="19">
        <v>103</v>
      </c>
      <c r="AD22" s="19">
        <v>2</v>
      </c>
      <c r="AE22" s="19">
        <v>6</v>
      </c>
      <c r="AF22" s="19">
        <v>0</v>
      </c>
      <c r="AG22" s="19">
        <v>19</v>
      </c>
      <c r="AH22" s="19">
        <v>0</v>
      </c>
      <c r="AI22" s="19">
        <v>391</v>
      </c>
      <c r="AJ22" s="19">
        <v>8</v>
      </c>
    </row>
    <row r="23" spans="2:36" ht="20.149999999999999" customHeight="1" thickBot="1" x14ac:dyDescent="0.35">
      <c r="B23" s="4" t="s">
        <v>30</v>
      </c>
      <c r="C23" s="19">
        <v>6</v>
      </c>
      <c r="D23" s="19">
        <v>6</v>
      </c>
      <c r="E23" s="19">
        <v>210</v>
      </c>
      <c r="F23" s="19">
        <v>95</v>
      </c>
      <c r="G23" s="19">
        <v>632</v>
      </c>
      <c r="H23" s="19">
        <v>161</v>
      </c>
      <c r="I23" s="19">
        <v>679</v>
      </c>
      <c r="J23" s="19">
        <v>179</v>
      </c>
      <c r="K23" s="19">
        <v>62</v>
      </c>
      <c r="L23" s="19">
        <v>19</v>
      </c>
      <c r="M23" s="19">
        <v>201</v>
      </c>
      <c r="N23" s="19">
        <v>91</v>
      </c>
      <c r="O23" s="19">
        <v>17</v>
      </c>
      <c r="P23" s="19">
        <v>67</v>
      </c>
      <c r="Q23" s="19">
        <v>1807</v>
      </c>
      <c r="R23" s="19">
        <v>618</v>
      </c>
      <c r="S23" s="19">
        <v>136</v>
      </c>
      <c r="T23" s="19">
        <v>1</v>
      </c>
      <c r="U23" s="19">
        <v>20</v>
      </c>
      <c r="V23" s="19">
        <v>0</v>
      </c>
      <c r="W23" s="19">
        <v>160</v>
      </c>
      <c r="X23" s="19">
        <v>5</v>
      </c>
      <c r="Y23" s="19">
        <v>30</v>
      </c>
      <c r="Z23" s="19">
        <v>5</v>
      </c>
      <c r="AA23" s="19">
        <v>100</v>
      </c>
      <c r="AB23" s="19">
        <v>8</v>
      </c>
      <c r="AC23" s="19">
        <v>192</v>
      </c>
      <c r="AD23" s="19">
        <v>9</v>
      </c>
      <c r="AE23" s="19">
        <v>17</v>
      </c>
      <c r="AF23" s="19">
        <v>0</v>
      </c>
      <c r="AG23" s="19">
        <v>73</v>
      </c>
      <c r="AH23" s="19">
        <v>1</v>
      </c>
      <c r="AI23" s="19">
        <v>728</v>
      </c>
      <c r="AJ23" s="19">
        <v>29</v>
      </c>
    </row>
    <row r="24" spans="2:36" ht="20.149999999999999" customHeight="1" thickBot="1" x14ac:dyDescent="0.35">
      <c r="B24" s="4" t="s">
        <v>31</v>
      </c>
      <c r="C24" s="19">
        <v>1</v>
      </c>
      <c r="D24" s="19">
        <v>0</v>
      </c>
      <c r="E24" s="19">
        <v>0</v>
      </c>
      <c r="F24" s="19">
        <v>0</v>
      </c>
      <c r="G24" s="19">
        <v>72</v>
      </c>
      <c r="H24" s="19">
        <v>5</v>
      </c>
      <c r="I24" s="19">
        <v>74</v>
      </c>
      <c r="J24" s="19">
        <v>5</v>
      </c>
      <c r="K24" s="19">
        <v>0</v>
      </c>
      <c r="L24" s="19">
        <v>0</v>
      </c>
      <c r="M24" s="19">
        <v>9</v>
      </c>
      <c r="N24" s="19">
        <v>0</v>
      </c>
      <c r="O24" s="19">
        <v>0</v>
      </c>
      <c r="P24" s="19">
        <v>0</v>
      </c>
      <c r="Q24" s="19">
        <v>156</v>
      </c>
      <c r="R24" s="19">
        <v>10</v>
      </c>
      <c r="S24" s="19">
        <v>7</v>
      </c>
      <c r="T24" s="19">
        <v>0</v>
      </c>
      <c r="U24" s="19">
        <v>0</v>
      </c>
      <c r="V24" s="19">
        <v>0</v>
      </c>
      <c r="W24" s="19">
        <v>12</v>
      </c>
      <c r="X24" s="19">
        <v>0</v>
      </c>
      <c r="Y24" s="19">
        <v>0</v>
      </c>
      <c r="Z24" s="19">
        <v>0</v>
      </c>
      <c r="AA24" s="19">
        <v>10</v>
      </c>
      <c r="AB24" s="19">
        <v>0</v>
      </c>
      <c r="AC24" s="19">
        <v>20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49</v>
      </c>
      <c r="AJ24" s="19">
        <v>0</v>
      </c>
    </row>
    <row r="25" spans="2:36" ht="20.149999999999999" customHeight="1" thickBot="1" x14ac:dyDescent="0.35">
      <c r="B25" s="4" t="s">
        <v>32</v>
      </c>
      <c r="C25" s="19">
        <v>5</v>
      </c>
      <c r="D25" s="19">
        <v>1</v>
      </c>
      <c r="E25" s="19">
        <v>0</v>
      </c>
      <c r="F25" s="19">
        <v>0</v>
      </c>
      <c r="G25" s="19">
        <v>181</v>
      </c>
      <c r="H25" s="19">
        <v>8</v>
      </c>
      <c r="I25" s="19">
        <v>221</v>
      </c>
      <c r="J25" s="19">
        <v>8</v>
      </c>
      <c r="K25" s="19">
        <v>24</v>
      </c>
      <c r="L25" s="19">
        <v>0</v>
      </c>
      <c r="M25" s="19">
        <v>10</v>
      </c>
      <c r="N25" s="19">
        <v>0</v>
      </c>
      <c r="O25" s="19">
        <v>8</v>
      </c>
      <c r="P25" s="19">
        <v>0</v>
      </c>
      <c r="Q25" s="19">
        <v>449</v>
      </c>
      <c r="R25" s="19">
        <v>17</v>
      </c>
      <c r="S25" s="19">
        <v>29</v>
      </c>
      <c r="T25" s="19">
        <v>0</v>
      </c>
      <c r="U25" s="19">
        <v>9</v>
      </c>
      <c r="V25" s="19">
        <v>3</v>
      </c>
      <c r="W25" s="19">
        <v>32</v>
      </c>
      <c r="X25" s="19">
        <v>1</v>
      </c>
      <c r="Y25" s="19">
        <v>7</v>
      </c>
      <c r="Z25" s="19">
        <v>0</v>
      </c>
      <c r="AA25" s="19">
        <v>25</v>
      </c>
      <c r="AB25" s="19">
        <v>0</v>
      </c>
      <c r="AC25" s="19">
        <v>51</v>
      </c>
      <c r="AD25" s="19">
        <v>4</v>
      </c>
      <c r="AE25" s="19">
        <v>0</v>
      </c>
      <c r="AF25" s="19">
        <v>0</v>
      </c>
      <c r="AG25" s="19">
        <v>8</v>
      </c>
      <c r="AH25" s="19">
        <v>4</v>
      </c>
      <c r="AI25" s="19">
        <v>161</v>
      </c>
      <c r="AJ25" s="19">
        <v>12</v>
      </c>
    </row>
    <row r="26" spans="2:36" ht="20.149999999999999" customHeight="1" thickBot="1" x14ac:dyDescent="0.35">
      <c r="B26" s="4" t="s">
        <v>33</v>
      </c>
      <c r="C26" s="19">
        <v>6</v>
      </c>
      <c r="D26" s="19">
        <v>3</v>
      </c>
      <c r="E26" s="19">
        <v>57</v>
      </c>
      <c r="F26" s="19">
        <v>0</v>
      </c>
      <c r="G26" s="19">
        <v>498</v>
      </c>
      <c r="H26" s="19">
        <v>68</v>
      </c>
      <c r="I26" s="19">
        <v>486</v>
      </c>
      <c r="J26" s="19">
        <v>69</v>
      </c>
      <c r="K26" s="19">
        <v>75</v>
      </c>
      <c r="L26" s="19">
        <v>0</v>
      </c>
      <c r="M26" s="19">
        <v>65</v>
      </c>
      <c r="N26" s="19">
        <v>1</v>
      </c>
      <c r="O26" s="19">
        <v>34</v>
      </c>
      <c r="P26" s="19">
        <v>2</v>
      </c>
      <c r="Q26" s="19">
        <v>1221</v>
      </c>
      <c r="R26" s="19">
        <v>143</v>
      </c>
      <c r="S26" s="19">
        <v>115</v>
      </c>
      <c r="T26" s="19">
        <v>1</v>
      </c>
      <c r="U26" s="19">
        <v>0</v>
      </c>
      <c r="V26" s="19">
        <v>0</v>
      </c>
      <c r="W26" s="19">
        <v>153</v>
      </c>
      <c r="X26" s="19">
        <v>0</v>
      </c>
      <c r="Y26" s="19">
        <v>38</v>
      </c>
      <c r="Z26" s="19">
        <v>0</v>
      </c>
      <c r="AA26" s="19">
        <v>95</v>
      </c>
      <c r="AB26" s="19">
        <v>0</v>
      </c>
      <c r="AC26" s="19">
        <v>169</v>
      </c>
      <c r="AD26" s="19">
        <v>1</v>
      </c>
      <c r="AE26" s="19">
        <v>9</v>
      </c>
      <c r="AF26" s="19">
        <v>0</v>
      </c>
      <c r="AG26" s="19">
        <v>19</v>
      </c>
      <c r="AH26" s="19">
        <v>0</v>
      </c>
      <c r="AI26" s="19">
        <v>598</v>
      </c>
      <c r="AJ26" s="19">
        <v>2</v>
      </c>
    </row>
    <row r="27" spans="2:36" ht="20.149999999999999" customHeight="1" thickBot="1" x14ac:dyDescent="0.35">
      <c r="B27" s="4" t="s">
        <v>34</v>
      </c>
      <c r="C27" s="19">
        <v>2</v>
      </c>
      <c r="D27" s="19">
        <v>10</v>
      </c>
      <c r="E27" s="19">
        <v>31</v>
      </c>
      <c r="F27" s="19">
        <v>9</v>
      </c>
      <c r="G27" s="19">
        <v>174</v>
      </c>
      <c r="H27" s="19">
        <v>89</v>
      </c>
      <c r="I27" s="19">
        <v>136</v>
      </c>
      <c r="J27" s="19">
        <v>88</v>
      </c>
      <c r="K27" s="19">
        <v>2</v>
      </c>
      <c r="L27" s="19">
        <v>1</v>
      </c>
      <c r="M27" s="19">
        <v>86</v>
      </c>
      <c r="N27" s="19">
        <v>66</v>
      </c>
      <c r="O27" s="19">
        <v>19</v>
      </c>
      <c r="P27" s="19">
        <v>6</v>
      </c>
      <c r="Q27" s="19">
        <v>450</v>
      </c>
      <c r="R27" s="19">
        <v>269</v>
      </c>
      <c r="S27" s="19">
        <v>32</v>
      </c>
      <c r="T27" s="19">
        <v>13</v>
      </c>
      <c r="U27" s="19">
        <v>0</v>
      </c>
      <c r="V27" s="19">
        <v>0</v>
      </c>
      <c r="W27" s="19">
        <v>30</v>
      </c>
      <c r="X27" s="19">
        <v>25</v>
      </c>
      <c r="Y27" s="19">
        <v>9</v>
      </c>
      <c r="Z27" s="19">
        <v>0</v>
      </c>
      <c r="AA27" s="19">
        <v>17</v>
      </c>
      <c r="AB27" s="19">
        <v>11</v>
      </c>
      <c r="AC27" s="19">
        <v>48</v>
      </c>
      <c r="AD27" s="19">
        <v>25</v>
      </c>
      <c r="AE27" s="19">
        <v>0</v>
      </c>
      <c r="AF27" s="19">
        <v>0</v>
      </c>
      <c r="AG27" s="19">
        <v>31</v>
      </c>
      <c r="AH27" s="19">
        <v>14</v>
      </c>
      <c r="AI27" s="19">
        <v>167</v>
      </c>
      <c r="AJ27" s="19">
        <v>88</v>
      </c>
    </row>
    <row r="28" spans="2:36" ht="20.149999999999999" customHeight="1" thickBot="1" x14ac:dyDescent="0.35">
      <c r="B28" s="4" t="s">
        <v>35</v>
      </c>
      <c r="C28" s="19">
        <v>0</v>
      </c>
      <c r="D28" s="19">
        <v>0</v>
      </c>
      <c r="E28" s="19">
        <v>2</v>
      </c>
      <c r="F28" s="19">
        <v>0</v>
      </c>
      <c r="G28" s="19">
        <v>55</v>
      </c>
      <c r="H28" s="19">
        <v>0</v>
      </c>
      <c r="I28" s="19">
        <v>97</v>
      </c>
      <c r="J28" s="19">
        <v>0</v>
      </c>
      <c r="K28" s="19">
        <v>42</v>
      </c>
      <c r="L28" s="19">
        <v>0</v>
      </c>
      <c r="M28" s="19">
        <v>24</v>
      </c>
      <c r="N28" s="19">
        <v>0</v>
      </c>
      <c r="O28" s="19">
        <v>18</v>
      </c>
      <c r="P28" s="19">
        <v>0</v>
      </c>
      <c r="Q28" s="19">
        <v>238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2</v>
      </c>
      <c r="X28" s="19">
        <v>0</v>
      </c>
      <c r="Y28" s="19">
        <v>0</v>
      </c>
      <c r="Z28" s="19">
        <v>0</v>
      </c>
      <c r="AA28" s="19">
        <v>1</v>
      </c>
      <c r="AB28" s="19">
        <v>0</v>
      </c>
      <c r="AC28" s="19">
        <v>1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4</v>
      </c>
      <c r="AJ28" s="19">
        <v>0</v>
      </c>
    </row>
    <row r="29" spans="2:36" ht="20.149999999999999" customHeight="1" thickBot="1" x14ac:dyDescent="0.35">
      <c r="B29" s="5" t="s">
        <v>36</v>
      </c>
      <c r="C29" s="19">
        <v>0</v>
      </c>
      <c r="D29" s="19">
        <v>0</v>
      </c>
      <c r="E29" s="19">
        <v>2</v>
      </c>
      <c r="F29" s="19">
        <v>2</v>
      </c>
      <c r="G29" s="19">
        <v>134</v>
      </c>
      <c r="H29" s="19">
        <v>50</v>
      </c>
      <c r="I29" s="19">
        <v>134</v>
      </c>
      <c r="J29" s="19">
        <v>50</v>
      </c>
      <c r="K29" s="19">
        <v>12</v>
      </c>
      <c r="L29" s="19">
        <v>0</v>
      </c>
      <c r="M29" s="19">
        <v>33</v>
      </c>
      <c r="N29" s="19">
        <v>0</v>
      </c>
      <c r="O29" s="19">
        <v>21</v>
      </c>
      <c r="P29" s="19">
        <v>0</v>
      </c>
      <c r="Q29" s="19">
        <v>336</v>
      </c>
      <c r="R29" s="19">
        <v>102</v>
      </c>
      <c r="S29" s="19">
        <v>2</v>
      </c>
      <c r="T29" s="19">
        <v>7</v>
      </c>
      <c r="U29" s="19">
        <v>2</v>
      </c>
      <c r="V29" s="19">
        <v>0</v>
      </c>
      <c r="W29" s="19">
        <v>20</v>
      </c>
      <c r="X29" s="19">
        <v>5</v>
      </c>
      <c r="Y29" s="19">
        <v>8</v>
      </c>
      <c r="Z29" s="19">
        <v>2</v>
      </c>
      <c r="AA29" s="19">
        <v>19</v>
      </c>
      <c r="AB29" s="19">
        <v>7</v>
      </c>
      <c r="AC29" s="19">
        <v>21</v>
      </c>
      <c r="AD29" s="19">
        <v>7</v>
      </c>
      <c r="AE29" s="19">
        <v>0</v>
      </c>
      <c r="AF29" s="19">
        <v>0</v>
      </c>
      <c r="AG29" s="19">
        <v>4</v>
      </c>
      <c r="AH29" s="19">
        <v>0</v>
      </c>
      <c r="AI29" s="19">
        <v>76</v>
      </c>
      <c r="AJ29" s="19">
        <v>28</v>
      </c>
    </row>
    <row r="30" spans="2:36" ht="20.149999999999999" customHeight="1" thickBot="1" x14ac:dyDescent="0.35">
      <c r="B30" s="6" t="s">
        <v>37</v>
      </c>
      <c r="C30" s="20">
        <v>0</v>
      </c>
      <c r="D30" s="20">
        <v>0</v>
      </c>
      <c r="E30" s="20">
        <v>6</v>
      </c>
      <c r="F30" s="20">
        <v>0</v>
      </c>
      <c r="G30" s="20">
        <v>20</v>
      </c>
      <c r="H30" s="20">
        <v>4</v>
      </c>
      <c r="I30" s="20">
        <v>26</v>
      </c>
      <c r="J30" s="20">
        <v>4</v>
      </c>
      <c r="K30" s="20">
        <v>2</v>
      </c>
      <c r="L30" s="20">
        <v>0</v>
      </c>
      <c r="M30" s="20">
        <v>4</v>
      </c>
      <c r="N30" s="20">
        <v>0</v>
      </c>
      <c r="O30" s="20">
        <v>2</v>
      </c>
      <c r="P30" s="20">
        <v>0</v>
      </c>
      <c r="Q30" s="20">
        <v>60</v>
      </c>
      <c r="R30" s="20">
        <v>8</v>
      </c>
      <c r="S30" s="20">
        <v>4</v>
      </c>
      <c r="T30" s="20">
        <v>8</v>
      </c>
      <c r="U30" s="20">
        <v>0</v>
      </c>
      <c r="V30" s="20">
        <v>8</v>
      </c>
      <c r="W30" s="20">
        <v>0</v>
      </c>
      <c r="X30" s="20">
        <v>2</v>
      </c>
      <c r="Y30" s="20">
        <v>0</v>
      </c>
      <c r="Z30" s="20">
        <v>0</v>
      </c>
      <c r="AA30" s="20">
        <v>0</v>
      </c>
      <c r="AB30" s="20">
        <v>6</v>
      </c>
      <c r="AC30" s="20">
        <v>2</v>
      </c>
      <c r="AD30" s="20">
        <v>6</v>
      </c>
      <c r="AE30" s="20">
        <v>0</v>
      </c>
      <c r="AF30" s="20">
        <v>0</v>
      </c>
      <c r="AG30" s="20">
        <v>0</v>
      </c>
      <c r="AH30" s="20">
        <v>0</v>
      </c>
      <c r="AI30" s="20">
        <v>6</v>
      </c>
      <c r="AJ30" s="20">
        <v>30</v>
      </c>
    </row>
    <row r="31" spans="2:36" ht="20.149999999999999" customHeight="1" thickBot="1" x14ac:dyDescent="0.35">
      <c r="B31" s="7" t="s">
        <v>38</v>
      </c>
      <c r="C31" s="9">
        <f>SUM(C14:C30)</f>
        <v>113</v>
      </c>
      <c r="D31" s="9">
        <f t="shared" ref="D31:AJ31" si="0">SUM(D14:D30)</f>
        <v>68</v>
      </c>
      <c r="E31" s="9">
        <f t="shared" si="0"/>
        <v>406</v>
      </c>
      <c r="F31" s="9">
        <f t="shared" si="0"/>
        <v>129</v>
      </c>
      <c r="G31" s="9">
        <f t="shared" si="0"/>
        <v>4167</v>
      </c>
      <c r="H31" s="9">
        <f t="shared" si="0"/>
        <v>1163</v>
      </c>
      <c r="I31" s="9">
        <f t="shared" si="0"/>
        <v>4379</v>
      </c>
      <c r="J31" s="9">
        <f t="shared" si="0"/>
        <v>1158</v>
      </c>
      <c r="K31" s="9">
        <f t="shared" si="0"/>
        <v>574</v>
      </c>
      <c r="L31" s="9">
        <f t="shared" si="0"/>
        <v>37</v>
      </c>
      <c r="M31" s="9">
        <f t="shared" si="0"/>
        <v>1111</v>
      </c>
      <c r="N31" s="9">
        <f t="shared" si="0"/>
        <v>255</v>
      </c>
      <c r="O31" s="9">
        <f t="shared" si="0"/>
        <v>211</v>
      </c>
      <c r="P31" s="9">
        <f t="shared" si="0"/>
        <v>115</v>
      </c>
      <c r="Q31" s="9">
        <f t="shared" si="0"/>
        <v>10961</v>
      </c>
      <c r="R31" s="9">
        <f t="shared" si="0"/>
        <v>2925</v>
      </c>
      <c r="S31" s="9">
        <f t="shared" si="0"/>
        <v>738</v>
      </c>
      <c r="T31" s="9">
        <f t="shared" si="0"/>
        <v>67</v>
      </c>
      <c r="U31" s="9">
        <f t="shared" si="0"/>
        <v>148</v>
      </c>
      <c r="V31" s="9">
        <f t="shared" si="0"/>
        <v>11</v>
      </c>
      <c r="W31" s="9">
        <f t="shared" si="0"/>
        <v>867</v>
      </c>
      <c r="X31" s="9">
        <f t="shared" si="0"/>
        <v>68</v>
      </c>
      <c r="Y31" s="9">
        <f t="shared" si="0"/>
        <v>197</v>
      </c>
      <c r="Z31" s="9">
        <f t="shared" si="0"/>
        <v>10</v>
      </c>
      <c r="AA31" s="9">
        <f t="shared" si="0"/>
        <v>675</v>
      </c>
      <c r="AB31" s="9">
        <f t="shared" si="0"/>
        <v>48</v>
      </c>
      <c r="AC31" s="9">
        <f t="shared" si="0"/>
        <v>1244</v>
      </c>
      <c r="AD31" s="9">
        <f t="shared" si="0"/>
        <v>108</v>
      </c>
      <c r="AE31" s="9">
        <f t="shared" si="0"/>
        <v>38</v>
      </c>
      <c r="AF31" s="9">
        <f t="shared" si="0"/>
        <v>0</v>
      </c>
      <c r="AG31" s="9">
        <f t="shared" si="0"/>
        <v>266</v>
      </c>
      <c r="AH31" s="9">
        <f t="shared" si="0"/>
        <v>35</v>
      </c>
      <c r="AI31" s="9">
        <f t="shared" si="0"/>
        <v>4173</v>
      </c>
      <c r="AJ31" s="9">
        <f t="shared" si="0"/>
        <v>347</v>
      </c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J31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8" width="20.3828125" customWidth="1"/>
    <col min="9" max="9" width="18.61328125" bestFit="1" customWidth="1"/>
    <col min="10" max="10" width="21.15234375" bestFit="1" customWidth="1"/>
    <col min="20" max="20" width="12.765625" customWidth="1"/>
  </cols>
  <sheetData>
    <row r="10" spans="2:10" ht="24" customHeight="1" x14ac:dyDescent="0.3">
      <c r="B10" s="14"/>
      <c r="C10" s="80" t="s">
        <v>210</v>
      </c>
      <c r="D10" s="81"/>
      <c r="E10" s="81"/>
      <c r="F10" s="81"/>
      <c r="G10" s="81"/>
      <c r="H10" s="81"/>
      <c r="I10" s="81"/>
      <c r="J10" s="81"/>
    </row>
    <row r="11" spans="2:10" ht="54.5" thickBot="1" x14ac:dyDescent="0.35">
      <c r="B11" s="14"/>
      <c r="C11" s="33" t="s">
        <v>144</v>
      </c>
      <c r="D11" s="34" t="s">
        <v>145</v>
      </c>
      <c r="E11" s="34" t="s">
        <v>146</v>
      </c>
      <c r="F11" s="34" t="s">
        <v>147</v>
      </c>
      <c r="G11" s="34" t="s">
        <v>148</v>
      </c>
      <c r="H11" s="33" t="s">
        <v>246</v>
      </c>
      <c r="I11" s="34" t="s">
        <v>149</v>
      </c>
      <c r="J11" s="34" t="s">
        <v>235</v>
      </c>
    </row>
    <row r="12" spans="2:10" ht="20.149999999999999" customHeight="1" thickBot="1" x14ac:dyDescent="0.35">
      <c r="B12" s="3" t="s">
        <v>21</v>
      </c>
      <c r="C12" s="18">
        <v>1997</v>
      </c>
      <c r="D12" s="18">
        <v>1406</v>
      </c>
      <c r="E12" s="18">
        <v>9</v>
      </c>
      <c r="F12" s="18">
        <v>581</v>
      </c>
      <c r="G12" s="18">
        <v>1</v>
      </c>
      <c r="H12" s="18">
        <v>2</v>
      </c>
      <c r="I12" s="18">
        <v>1378</v>
      </c>
      <c r="J12" s="18">
        <v>619</v>
      </c>
    </row>
    <row r="13" spans="2:10" ht="20.149999999999999" customHeight="1" thickBot="1" x14ac:dyDescent="0.35">
      <c r="B13" s="4" t="s">
        <v>22</v>
      </c>
      <c r="C13" s="19">
        <v>239</v>
      </c>
      <c r="D13" s="19">
        <v>115</v>
      </c>
      <c r="E13" s="19">
        <v>1</v>
      </c>
      <c r="F13" s="19">
        <v>123</v>
      </c>
      <c r="G13" s="19">
        <v>0</v>
      </c>
      <c r="H13" s="19">
        <v>0</v>
      </c>
      <c r="I13" s="19">
        <v>113</v>
      </c>
      <c r="J13" s="19">
        <v>126</v>
      </c>
    </row>
    <row r="14" spans="2:10" ht="20.149999999999999" customHeight="1" thickBot="1" x14ac:dyDescent="0.35">
      <c r="B14" s="4" t="s">
        <v>23</v>
      </c>
      <c r="C14" s="19">
        <v>154</v>
      </c>
      <c r="D14" s="19">
        <v>111</v>
      </c>
      <c r="E14" s="19">
        <v>0</v>
      </c>
      <c r="F14" s="19">
        <v>43</v>
      </c>
      <c r="G14" s="19">
        <v>0</v>
      </c>
      <c r="H14" s="19">
        <v>0</v>
      </c>
      <c r="I14" s="19">
        <v>120</v>
      </c>
      <c r="J14" s="19">
        <v>34</v>
      </c>
    </row>
    <row r="15" spans="2:10" ht="20.149999999999999" customHeight="1" thickBot="1" x14ac:dyDescent="0.35">
      <c r="B15" s="4" t="s">
        <v>24</v>
      </c>
      <c r="C15" s="19">
        <v>326</v>
      </c>
      <c r="D15" s="19">
        <v>159</v>
      </c>
      <c r="E15" s="19">
        <v>5</v>
      </c>
      <c r="F15" s="19">
        <v>158</v>
      </c>
      <c r="G15" s="19">
        <v>4</v>
      </c>
      <c r="H15" s="19">
        <v>4</v>
      </c>
      <c r="I15" s="19">
        <v>156</v>
      </c>
      <c r="J15" s="19">
        <v>170</v>
      </c>
    </row>
    <row r="16" spans="2:10" ht="20.149999999999999" customHeight="1" thickBot="1" x14ac:dyDescent="0.35">
      <c r="B16" s="4" t="s">
        <v>25</v>
      </c>
      <c r="C16" s="19">
        <v>383</v>
      </c>
      <c r="D16" s="19">
        <v>286</v>
      </c>
      <c r="E16" s="19">
        <v>6</v>
      </c>
      <c r="F16" s="19">
        <v>91</v>
      </c>
      <c r="G16" s="19">
        <v>0</v>
      </c>
      <c r="H16" s="19">
        <v>4</v>
      </c>
      <c r="I16" s="19">
        <v>297</v>
      </c>
      <c r="J16" s="19">
        <v>86</v>
      </c>
    </row>
    <row r="17" spans="2:10" ht="20.149999999999999" customHeight="1" thickBot="1" x14ac:dyDescent="0.35">
      <c r="B17" s="4" t="s">
        <v>26</v>
      </c>
      <c r="C17" s="19">
        <v>111</v>
      </c>
      <c r="D17" s="19">
        <v>67</v>
      </c>
      <c r="E17" s="19">
        <v>0</v>
      </c>
      <c r="F17" s="19">
        <v>44</v>
      </c>
      <c r="G17" s="19">
        <v>0</v>
      </c>
      <c r="H17" s="19">
        <v>0</v>
      </c>
      <c r="I17" s="19">
        <v>63</v>
      </c>
      <c r="J17" s="19">
        <v>48</v>
      </c>
    </row>
    <row r="18" spans="2:10" ht="20.149999999999999" customHeight="1" thickBot="1" x14ac:dyDescent="0.35">
      <c r="B18" s="4" t="s">
        <v>27</v>
      </c>
      <c r="C18" s="19">
        <v>436</v>
      </c>
      <c r="D18" s="19">
        <v>237</v>
      </c>
      <c r="E18" s="19">
        <v>1</v>
      </c>
      <c r="F18" s="19">
        <v>197</v>
      </c>
      <c r="G18" s="19">
        <v>1</v>
      </c>
      <c r="H18" s="19">
        <v>7</v>
      </c>
      <c r="I18" s="19">
        <v>245</v>
      </c>
      <c r="J18" s="19">
        <v>191</v>
      </c>
    </row>
    <row r="19" spans="2:10" ht="20.149999999999999" customHeight="1" thickBot="1" x14ac:dyDescent="0.35">
      <c r="B19" s="4" t="s">
        <v>28</v>
      </c>
      <c r="C19" s="19">
        <v>435</v>
      </c>
      <c r="D19" s="19">
        <v>296</v>
      </c>
      <c r="E19" s="19">
        <v>1</v>
      </c>
      <c r="F19" s="19">
        <v>138</v>
      </c>
      <c r="G19" s="19">
        <v>0</v>
      </c>
      <c r="H19" s="19">
        <v>0</v>
      </c>
      <c r="I19" s="19">
        <v>285</v>
      </c>
      <c r="J19" s="19">
        <v>150</v>
      </c>
    </row>
    <row r="20" spans="2:10" ht="20.149999999999999" customHeight="1" thickBot="1" x14ac:dyDescent="0.35">
      <c r="B20" s="4" t="s">
        <v>29</v>
      </c>
      <c r="C20" s="19">
        <v>1262</v>
      </c>
      <c r="D20" s="19">
        <v>654</v>
      </c>
      <c r="E20" s="19">
        <v>7</v>
      </c>
      <c r="F20" s="19">
        <v>600</v>
      </c>
      <c r="G20" s="19">
        <v>1</v>
      </c>
      <c r="H20" s="19">
        <v>4</v>
      </c>
      <c r="I20" s="19">
        <v>592</v>
      </c>
      <c r="J20" s="19">
        <v>670</v>
      </c>
    </row>
    <row r="21" spans="2:10" ht="20.149999999999999" customHeight="1" thickBot="1" x14ac:dyDescent="0.35">
      <c r="B21" s="4" t="s">
        <v>30</v>
      </c>
      <c r="C21" s="19">
        <v>1188</v>
      </c>
      <c r="D21" s="19">
        <v>675</v>
      </c>
      <c r="E21" s="19">
        <v>1</v>
      </c>
      <c r="F21" s="19">
        <v>510</v>
      </c>
      <c r="G21" s="19">
        <v>2</v>
      </c>
      <c r="H21" s="19">
        <v>7</v>
      </c>
      <c r="I21" s="19">
        <v>632</v>
      </c>
      <c r="J21" s="19">
        <v>556</v>
      </c>
    </row>
    <row r="22" spans="2:10" ht="20.149999999999999" customHeight="1" thickBot="1" x14ac:dyDescent="0.35">
      <c r="B22" s="4" t="s">
        <v>31</v>
      </c>
      <c r="C22" s="19">
        <v>119</v>
      </c>
      <c r="D22" s="19">
        <v>95</v>
      </c>
      <c r="E22" s="19">
        <v>0</v>
      </c>
      <c r="F22" s="19">
        <v>24</v>
      </c>
      <c r="G22" s="19">
        <v>0</v>
      </c>
      <c r="H22" s="19">
        <v>10</v>
      </c>
      <c r="I22" s="19">
        <v>97</v>
      </c>
      <c r="J22" s="19">
        <v>22</v>
      </c>
    </row>
    <row r="23" spans="2:10" ht="20.149999999999999" customHeight="1" thickBot="1" x14ac:dyDescent="0.35">
      <c r="B23" s="4" t="s">
        <v>32</v>
      </c>
      <c r="C23" s="19">
        <v>368</v>
      </c>
      <c r="D23" s="19">
        <v>261</v>
      </c>
      <c r="E23" s="19">
        <v>1</v>
      </c>
      <c r="F23" s="19">
        <v>106</v>
      </c>
      <c r="G23" s="19">
        <v>0</v>
      </c>
      <c r="H23" s="19">
        <v>0</v>
      </c>
      <c r="I23" s="19">
        <v>256</v>
      </c>
      <c r="J23" s="19">
        <v>112</v>
      </c>
    </row>
    <row r="24" spans="2:10" ht="20.149999999999999" customHeight="1" thickBot="1" x14ac:dyDescent="0.35">
      <c r="B24" s="4" t="s">
        <v>33</v>
      </c>
      <c r="C24" s="19">
        <v>1388</v>
      </c>
      <c r="D24" s="19">
        <v>714</v>
      </c>
      <c r="E24" s="19">
        <v>2</v>
      </c>
      <c r="F24" s="19">
        <v>671</v>
      </c>
      <c r="G24" s="19">
        <v>1</v>
      </c>
      <c r="H24" s="19">
        <v>4</v>
      </c>
      <c r="I24" s="19">
        <v>703</v>
      </c>
      <c r="J24" s="19">
        <v>685</v>
      </c>
    </row>
    <row r="25" spans="2:10" ht="20.149999999999999" customHeight="1" thickBot="1" x14ac:dyDescent="0.35">
      <c r="B25" s="4" t="s">
        <v>34</v>
      </c>
      <c r="C25" s="19">
        <v>382</v>
      </c>
      <c r="D25" s="19">
        <v>240</v>
      </c>
      <c r="E25" s="19">
        <v>1</v>
      </c>
      <c r="F25" s="19">
        <v>140</v>
      </c>
      <c r="G25" s="19">
        <v>1</v>
      </c>
      <c r="H25" s="19">
        <v>2</v>
      </c>
      <c r="I25" s="19">
        <v>211</v>
      </c>
      <c r="J25" s="19">
        <v>171</v>
      </c>
    </row>
    <row r="26" spans="2:10" ht="20.149999999999999" customHeight="1" thickBot="1" x14ac:dyDescent="0.35">
      <c r="B26" s="4" t="s">
        <v>35</v>
      </c>
      <c r="C26" s="19">
        <v>122</v>
      </c>
      <c r="D26" s="19">
        <v>46</v>
      </c>
      <c r="E26" s="19">
        <v>0</v>
      </c>
      <c r="F26" s="19">
        <v>75</v>
      </c>
      <c r="G26" s="19">
        <v>1</v>
      </c>
      <c r="H26" s="19">
        <v>1</v>
      </c>
      <c r="I26" s="19">
        <v>26</v>
      </c>
      <c r="J26" s="19">
        <v>96</v>
      </c>
    </row>
    <row r="27" spans="2:10" ht="20.149999999999999" customHeight="1" thickBot="1" x14ac:dyDescent="0.35">
      <c r="B27" s="5" t="s">
        <v>36</v>
      </c>
      <c r="C27" s="19">
        <v>310</v>
      </c>
      <c r="D27" s="19">
        <v>165</v>
      </c>
      <c r="E27" s="19">
        <v>2</v>
      </c>
      <c r="F27" s="19">
        <v>141</v>
      </c>
      <c r="G27" s="19">
        <v>2</v>
      </c>
      <c r="H27" s="19">
        <v>9</v>
      </c>
      <c r="I27" s="19">
        <v>145</v>
      </c>
      <c r="J27" s="19">
        <v>165</v>
      </c>
    </row>
    <row r="28" spans="2:10" ht="20.149999999999999" customHeight="1" thickBot="1" x14ac:dyDescent="0.35">
      <c r="B28" s="6" t="s">
        <v>37</v>
      </c>
      <c r="C28" s="20">
        <v>36</v>
      </c>
      <c r="D28" s="20">
        <v>22</v>
      </c>
      <c r="E28" s="20">
        <v>0</v>
      </c>
      <c r="F28" s="20">
        <v>14</v>
      </c>
      <c r="G28" s="20">
        <v>0</v>
      </c>
      <c r="H28" s="20">
        <v>0</v>
      </c>
      <c r="I28" s="20">
        <v>21</v>
      </c>
      <c r="J28" s="20">
        <v>15</v>
      </c>
    </row>
    <row r="29" spans="2:10" ht="20.149999999999999" customHeight="1" thickBot="1" x14ac:dyDescent="0.35">
      <c r="B29" s="7" t="s">
        <v>38</v>
      </c>
      <c r="C29" s="9">
        <f>SUM(C12:C28)</f>
        <v>9256</v>
      </c>
      <c r="D29" s="9">
        <f t="shared" ref="D29:G29" si="0">SUM(D12:D28)</f>
        <v>5549</v>
      </c>
      <c r="E29" s="9">
        <f t="shared" si="0"/>
        <v>37</v>
      </c>
      <c r="F29" s="9">
        <f t="shared" si="0"/>
        <v>3656</v>
      </c>
      <c r="G29" s="9">
        <f t="shared" si="0"/>
        <v>14</v>
      </c>
      <c r="H29" s="9">
        <f>SUM(H12:H28)</f>
        <v>54</v>
      </c>
      <c r="I29" s="9">
        <f t="shared" ref="I29" si="1">SUM(I12:I28)</f>
        <v>5340</v>
      </c>
      <c r="J29" s="9">
        <f>SUM(J12:J28)</f>
        <v>3916</v>
      </c>
    </row>
    <row r="30" spans="2:10" x14ac:dyDescent="0.3">
      <c r="C30" s="54"/>
      <c r="D30" s="54"/>
      <c r="E30" s="54"/>
      <c r="F30" s="54"/>
      <c r="G30" s="54"/>
      <c r="H30" s="54"/>
      <c r="I30" s="54"/>
      <c r="J30" s="54"/>
    </row>
    <row r="31" spans="2:10" ht="20.149999999999999" customHeight="1" x14ac:dyDescent="0.3">
      <c r="B31" s="82" t="s">
        <v>247</v>
      </c>
      <c r="C31" s="82"/>
      <c r="D31" s="82"/>
      <c r="E31" s="82"/>
      <c r="F31" s="82"/>
    </row>
  </sheetData>
  <mergeCells count="2">
    <mergeCell ref="C10:J10"/>
    <mergeCell ref="B31:F3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26.23046875" customWidth="1"/>
    <col min="19" max="19" width="12.84375" customWidth="1"/>
  </cols>
  <sheetData>
    <row r="9" spans="2:3" ht="41.25" customHeight="1" thickBot="1" x14ac:dyDescent="0.35">
      <c r="B9" s="80" t="s">
        <v>228</v>
      </c>
      <c r="C9" s="81"/>
    </row>
    <row r="10" spans="2:3" ht="20.149999999999999" customHeight="1" thickBot="1" x14ac:dyDescent="0.35">
      <c r="B10" s="3" t="s">
        <v>21</v>
      </c>
      <c r="C10" s="18">
        <v>1267</v>
      </c>
    </row>
    <row r="11" spans="2:3" ht="20.149999999999999" customHeight="1" thickBot="1" x14ac:dyDescent="0.35">
      <c r="B11" s="4" t="s">
        <v>22</v>
      </c>
      <c r="C11" s="19">
        <v>185</v>
      </c>
    </row>
    <row r="12" spans="2:3" ht="20.149999999999999" customHeight="1" thickBot="1" x14ac:dyDescent="0.35">
      <c r="B12" s="4" t="s">
        <v>23</v>
      </c>
      <c r="C12" s="19">
        <v>131</v>
      </c>
    </row>
    <row r="13" spans="2:3" ht="20.149999999999999" customHeight="1" thickBot="1" x14ac:dyDescent="0.35">
      <c r="B13" s="4" t="s">
        <v>24</v>
      </c>
      <c r="C13" s="19">
        <v>256</v>
      </c>
    </row>
    <row r="14" spans="2:3" ht="20.149999999999999" customHeight="1" thickBot="1" x14ac:dyDescent="0.35">
      <c r="B14" s="4" t="s">
        <v>25</v>
      </c>
      <c r="C14" s="19">
        <v>582</v>
      </c>
    </row>
    <row r="15" spans="2:3" ht="20.149999999999999" customHeight="1" thickBot="1" x14ac:dyDescent="0.35">
      <c r="B15" s="4" t="s">
        <v>26</v>
      </c>
      <c r="C15" s="19">
        <v>99</v>
      </c>
    </row>
    <row r="16" spans="2:3" ht="20.149999999999999" customHeight="1" thickBot="1" x14ac:dyDescent="0.35">
      <c r="B16" s="4" t="s">
        <v>27</v>
      </c>
      <c r="C16" s="19">
        <v>160</v>
      </c>
    </row>
    <row r="17" spans="2:3" ht="20.149999999999999" customHeight="1" thickBot="1" x14ac:dyDescent="0.35">
      <c r="B17" s="4" t="s">
        <v>28</v>
      </c>
      <c r="C17" s="19">
        <v>191</v>
      </c>
    </row>
    <row r="18" spans="2:3" ht="20.149999999999999" customHeight="1" thickBot="1" x14ac:dyDescent="0.35">
      <c r="B18" s="4" t="s">
        <v>29</v>
      </c>
      <c r="C18" s="19">
        <v>596</v>
      </c>
    </row>
    <row r="19" spans="2:3" ht="20.149999999999999" customHeight="1" thickBot="1" x14ac:dyDescent="0.35">
      <c r="B19" s="4" t="s">
        <v>30</v>
      </c>
      <c r="C19" s="19">
        <v>888</v>
      </c>
    </row>
    <row r="20" spans="2:3" ht="20.149999999999999" customHeight="1" thickBot="1" x14ac:dyDescent="0.35">
      <c r="B20" s="4" t="s">
        <v>31</v>
      </c>
      <c r="C20" s="19">
        <v>149</v>
      </c>
    </row>
    <row r="21" spans="2:3" ht="20.149999999999999" customHeight="1" thickBot="1" x14ac:dyDescent="0.35">
      <c r="B21" s="4" t="s">
        <v>32</v>
      </c>
      <c r="C21" s="19">
        <v>283</v>
      </c>
    </row>
    <row r="22" spans="2:3" ht="20.149999999999999" customHeight="1" thickBot="1" x14ac:dyDescent="0.35">
      <c r="B22" s="4" t="s">
        <v>33</v>
      </c>
      <c r="C22" s="19">
        <v>211</v>
      </c>
    </row>
    <row r="23" spans="2:3" ht="20.149999999999999" customHeight="1" thickBot="1" x14ac:dyDescent="0.35">
      <c r="B23" s="4" t="s">
        <v>34</v>
      </c>
      <c r="C23" s="19">
        <v>369</v>
      </c>
    </row>
    <row r="24" spans="2:3" ht="20.149999999999999" customHeight="1" thickBot="1" x14ac:dyDescent="0.35">
      <c r="B24" s="4" t="s">
        <v>35</v>
      </c>
      <c r="C24" s="19">
        <v>84</v>
      </c>
    </row>
    <row r="25" spans="2:3" ht="20.149999999999999" customHeight="1" thickBot="1" x14ac:dyDescent="0.35">
      <c r="B25" s="5" t="s">
        <v>36</v>
      </c>
      <c r="C25" s="19">
        <v>317</v>
      </c>
    </row>
    <row r="26" spans="2:3" ht="20.149999999999999" customHeight="1" thickBot="1" x14ac:dyDescent="0.35">
      <c r="B26" s="6" t="s">
        <v>37</v>
      </c>
      <c r="C26" s="20">
        <v>61</v>
      </c>
    </row>
    <row r="27" spans="2:3" ht="20.149999999999999" customHeight="1" thickBot="1" x14ac:dyDescent="0.35">
      <c r="B27" s="7" t="s">
        <v>38</v>
      </c>
      <c r="C27" s="9">
        <f>SUM(C10:C26)</f>
        <v>5829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2.765625" customWidth="1"/>
  </cols>
  <sheetData>
    <row r="9" spans="2:17" ht="41.25" customHeight="1" x14ac:dyDescent="0.3">
      <c r="B9" s="35"/>
      <c r="C9" s="80" t="s">
        <v>226</v>
      </c>
      <c r="D9" s="81"/>
      <c r="E9" s="81"/>
      <c r="F9" s="81"/>
      <c r="G9" s="81"/>
      <c r="H9" s="80" t="s">
        <v>227</v>
      </c>
      <c r="I9" s="81"/>
      <c r="J9" s="81"/>
      <c r="K9" s="81"/>
      <c r="L9" s="81"/>
      <c r="M9" s="80" t="s">
        <v>51</v>
      </c>
      <c r="N9" s="81"/>
      <c r="O9" s="81"/>
      <c r="P9" s="81"/>
      <c r="Q9" s="81"/>
    </row>
    <row r="10" spans="2:17" ht="41.25" customHeight="1" thickBot="1" x14ac:dyDescent="0.35">
      <c r="B10" s="36"/>
      <c r="C10" s="33" t="s">
        <v>150</v>
      </c>
      <c r="D10" s="33" t="s">
        <v>151</v>
      </c>
      <c r="E10" s="33" t="s">
        <v>152</v>
      </c>
      <c r="F10" s="33" t="s">
        <v>153</v>
      </c>
      <c r="G10" s="33" t="s">
        <v>154</v>
      </c>
      <c r="H10" s="33" t="s">
        <v>150</v>
      </c>
      <c r="I10" s="33" t="s">
        <v>151</v>
      </c>
      <c r="J10" s="33" t="s">
        <v>152</v>
      </c>
      <c r="K10" s="33" t="s">
        <v>153</v>
      </c>
      <c r="L10" s="33" t="s">
        <v>154</v>
      </c>
      <c r="M10" s="33" t="s">
        <v>150</v>
      </c>
      <c r="N10" s="33" t="s">
        <v>151</v>
      </c>
      <c r="O10" s="33" t="s">
        <v>152</v>
      </c>
      <c r="P10" s="33" t="s">
        <v>153</v>
      </c>
      <c r="Q10" s="33" t="s">
        <v>154</v>
      </c>
    </row>
    <row r="11" spans="2:17" ht="20.149999999999999" customHeight="1" thickBot="1" x14ac:dyDescent="0.35">
      <c r="B11" s="3" t="s">
        <v>21</v>
      </c>
      <c r="C11" s="18">
        <v>1612</v>
      </c>
      <c r="D11" s="18">
        <v>1072</v>
      </c>
      <c r="E11" s="18">
        <v>394</v>
      </c>
      <c r="F11" s="18">
        <v>132</v>
      </c>
      <c r="G11" s="18">
        <v>14</v>
      </c>
      <c r="H11" s="18">
        <v>2</v>
      </c>
      <c r="I11" s="18">
        <v>1</v>
      </c>
      <c r="J11" s="18">
        <v>1</v>
      </c>
      <c r="K11" s="18">
        <v>0</v>
      </c>
      <c r="L11" s="18">
        <v>0</v>
      </c>
      <c r="M11" s="18">
        <v>1614</v>
      </c>
      <c r="N11" s="18">
        <v>1073</v>
      </c>
      <c r="O11" s="18">
        <v>395</v>
      </c>
      <c r="P11" s="18">
        <v>132</v>
      </c>
      <c r="Q11" s="18">
        <v>14</v>
      </c>
    </row>
    <row r="12" spans="2:17" ht="20.149999999999999" customHeight="1" thickBot="1" x14ac:dyDescent="0.35">
      <c r="B12" s="4" t="s">
        <v>22</v>
      </c>
      <c r="C12" s="19">
        <v>242</v>
      </c>
      <c r="D12" s="19">
        <v>111</v>
      </c>
      <c r="E12" s="19">
        <v>117</v>
      </c>
      <c r="F12" s="19">
        <v>6</v>
      </c>
      <c r="G12" s="19">
        <v>8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242</v>
      </c>
      <c r="N12" s="19">
        <v>111</v>
      </c>
      <c r="O12" s="19">
        <v>117</v>
      </c>
      <c r="P12" s="19">
        <v>6</v>
      </c>
      <c r="Q12" s="19">
        <v>8</v>
      </c>
    </row>
    <row r="13" spans="2:17" ht="20.149999999999999" customHeight="1" thickBot="1" x14ac:dyDescent="0.35">
      <c r="B13" s="4" t="s">
        <v>23</v>
      </c>
      <c r="C13" s="19">
        <v>160</v>
      </c>
      <c r="D13" s="19">
        <v>118</v>
      </c>
      <c r="E13" s="19">
        <v>36</v>
      </c>
      <c r="F13" s="19">
        <v>6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160</v>
      </c>
      <c r="N13" s="19">
        <v>118</v>
      </c>
      <c r="O13" s="19">
        <v>36</v>
      </c>
      <c r="P13" s="19">
        <v>6</v>
      </c>
      <c r="Q13" s="19">
        <v>0</v>
      </c>
    </row>
    <row r="14" spans="2:17" ht="20.149999999999999" customHeight="1" thickBot="1" x14ac:dyDescent="0.35">
      <c r="B14" s="4" t="s">
        <v>24</v>
      </c>
      <c r="C14" s="19">
        <v>308</v>
      </c>
      <c r="D14" s="19">
        <v>153</v>
      </c>
      <c r="E14" s="19">
        <v>140</v>
      </c>
      <c r="F14" s="19">
        <v>10</v>
      </c>
      <c r="G14" s="19">
        <v>5</v>
      </c>
      <c r="H14" s="19">
        <v>6</v>
      </c>
      <c r="I14" s="19">
        <v>1</v>
      </c>
      <c r="J14" s="19">
        <v>2</v>
      </c>
      <c r="K14" s="19">
        <v>1</v>
      </c>
      <c r="L14" s="19">
        <v>2</v>
      </c>
      <c r="M14" s="19">
        <v>314</v>
      </c>
      <c r="N14" s="19">
        <v>154</v>
      </c>
      <c r="O14" s="19">
        <v>142</v>
      </c>
      <c r="P14" s="19">
        <v>11</v>
      </c>
      <c r="Q14" s="19">
        <v>7</v>
      </c>
    </row>
    <row r="15" spans="2:17" ht="20.149999999999999" customHeight="1" thickBot="1" x14ac:dyDescent="0.35">
      <c r="B15" s="4" t="s">
        <v>25</v>
      </c>
      <c r="C15" s="19">
        <v>706</v>
      </c>
      <c r="D15" s="19">
        <v>482</v>
      </c>
      <c r="E15" s="19">
        <v>199</v>
      </c>
      <c r="F15" s="19">
        <v>20</v>
      </c>
      <c r="G15" s="19">
        <v>5</v>
      </c>
      <c r="H15" s="19">
        <v>2</v>
      </c>
      <c r="I15" s="19">
        <v>2</v>
      </c>
      <c r="J15" s="19">
        <v>0</v>
      </c>
      <c r="K15" s="19">
        <v>0</v>
      </c>
      <c r="L15" s="19">
        <v>0</v>
      </c>
      <c r="M15" s="19">
        <v>708</v>
      </c>
      <c r="N15" s="19">
        <v>484</v>
      </c>
      <c r="O15" s="19">
        <v>199</v>
      </c>
      <c r="P15" s="19">
        <v>20</v>
      </c>
      <c r="Q15" s="19">
        <v>5</v>
      </c>
    </row>
    <row r="16" spans="2:17" ht="20.149999999999999" customHeight="1" thickBot="1" x14ac:dyDescent="0.35">
      <c r="B16" s="4" t="s">
        <v>26</v>
      </c>
      <c r="C16" s="19">
        <v>114</v>
      </c>
      <c r="D16" s="19">
        <v>67</v>
      </c>
      <c r="E16" s="19">
        <v>43</v>
      </c>
      <c r="F16" s="19">
        <v>3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114</v>
      </c>
      <c r="N16" s="19">
        <v>67</v>
      </c>
      <c r="O16" s="19">
        <v>43</v>
      </c>
      <c r="P16" s="19">
        <v>3</v>
      </c>
      <c r="Q16" s="19">
        <v>1</v>
      </c>
    </row>
    <row r="17" spans="2:17" ht="20.149999999999999" customHeight="1" thickBot="1" x14ac:dyDescent="0.35">
      <c r="B17" s="4" t="s">
        <v>27</v>
      </c>
      <c r="C17" s="19">
        <v>211</v>
      </c>
      <c r="D17" s="19">
        <v>101</v>
      </c>
      <c r="E17" s="19">
        <v>81</v>
      </c>
      <c r="F17" s="19">
        <v>27</v>
      </c>
      <c r="G17" s="19">
        <v>2</v>
      </c>
      <c r="H17" s="19">
        <v>1</v>
      </c>
      <c r="I17" s="19">
        <v>1</v>
      </c>
      <c r="J17" s="19">
        <v>0</v>
      </c>
      <c r="K17" s="19">
        <v>0</v>
      </c>
      <c r="L17" s="19">
        <v>0</v>
      </c>
      <c r="M17" s="19">
        <v>212</v>
      </c>
      <c r="N17" s="19">
        <v>102</v>
      </c>
      <c r="O17" s="19">
        <v>81</v>
      </c>
      <c r="P17" s="19">
        <v>27</v>
      </c>
      <c r="Q17" s="19">
        <v>2</v>
      </c>
    </row>
    <row r="18" spans="2:17" ht="20.149999999999999" customHeight="1" thickBot="1" x14ac:dyDescent="0.35">
      <c r="B18" s="4" t="s">
        <v>28</v>
      </c>
      <c r="C18" s="19">
        <v>244</v>
      </c>
      <c r="D18" s="19">
        <v>170</v>
      </c>
      <c r="E18" s="19">
        <v>51</v>
      </c>
      <c r="F18" s="19">
        <v>18</v>
      </c>
      <c r="G18" s="19">
        <v>5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244</v>
      </c>
      <c r="N18" s="19">
        <v>170</v>
      </c>
      <c r="O18" s="19">
        <v>51</v>
      </c>
      <c r="P18" s="19">
        <v>18</v>
      </c>
      <c r="Q18" s="19">
        <v>5</v>
      </c>
    </row>
    <row r="19" spans="2:17" ht="20.149999999999999" customHeight="1" thickBot="1" x14ac:dyDescent="0.35">
      <c r="B19" s="4" t="s">
        <v>29</v>
      </c>
      <c r="C19" s="19">
        <v>710</v>
      </c>
      <c r="D19" s="19">
        <v>334</v>
      </c>
      <c r="E19" s="19">
        <v>326</v>
      </c>
      <c r="F19" s="19">
        <v>26</v>
      </c>
      <c r="G19" s="19">
        <v>24</v>
      </c>
      <c r="H19" s="19">
        <v>4</v>
      </c>
      <c r="I19" s="19">
        <v>0</v>
      </c>
      <c r="J19" s="19">
        <v>4</v>
      </c>
      <c r="K19" s="19">
        <v>0</v>
      </c>
      <c r="L19" s="19">
        <v>0</v>
      </c>
      <c r="M19" s="19">
        <v>714</v>
      </c>
      <c r="N19" s="19">
        <v>334</v>
      </c>
      <c r="O19" s="19">
        <v>330</v>
      </c>
      <c r="P19" s="19">
        <v>26</v>
      </c>
      <c r="Q19" s="19">
        <v>24</v>
      </c>
    </row>
    <row r="20" spans="2:17" ht="20.149999999999999" customHeight="1" thickBot="1" x14ac:dyDescent="0.35">
      <c r="B20" s="4" t="s">
        <v>30</v>
      </c>
      <c r="C20" s="19">
        <v>1112</v>
      </c>
      <c r="D20" s="19">
        <v>567</v>
      </c>
      <c r="E20" s="19">
        <v>483</v>
      </c>
      <c r="F20" s="19">
        <v>44</v>
      </c>
      <c r="G20" s="19">
        <v>18</v>
      </c>
      <c r="H20" s="19">
        <v>1</v>
      </c>
      <c r="I20" s="19">
        <v>0</v>
      </c>
      <c r="J20" s="19">
        <v>1</v>
      </c>
      <c r="K20" s="19">
        <v>0</v>
      </c>
      <c r="L20" s="19">
        <v>0</v>
      </c>
      <c r="M20" s="19">
        <v>1113</v>
      </c>
      <c r="N20" s="19">
        <v>567</v>
      </c>
      <c r="O20" s="19">
        <v>484</v>
      </c>
      <c r="P20" s="19">
        <v>44</v>
      </c>
      <c r="Q20" s="19">
        <v>18</v>
      </c>
    </row>
    <row r="21" spans="2:17" ht="20.149999999999999" customHeight="1" thickBot="1" x14ac:dyDescent="0.35">
      <c r="B21" s="4" t="s">
        <v>31</v>
      </c>
      <c r="C21" s="19">
        <v>179</v>
      </c>
      <c r="D21" s="19">
        <v>152</v>
      </c>
      <c r="E21" s="19">
        <v>16</v>
      </c>
      <c r="F21" s="19">
        <v>11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179</v>
      </c>
      <c r="N21" s="19">
        <v>152</v>
      </c>
      <c r="O21" s="19">
        <v>16</v>
      </c>
      <c r="P21" s="19">
        <v>11</v>
      </c>
      <c r="Q21" s="19">
        <v>0</v>
      </c>
    </row>
    <row r="22" spans="2:17" ht="20.149999999999999" customHeight="1" thickBot="1" x14ac:dyDescent="0.35">
      <c r="B22" s="4" t="s">
        <v>32</v>
      </c>
      <c r="C22" s="19">
        <v>344</v>
      </c>
      <c r="D22" s="19">
        <v>242</v>
      </c>
      <c r="E22" s="19">
        <v>78</v>
      </c>
      <c r="F22" s="19">
        <v>22</v>
      </c>
      <c r="G22" s="19">
        <v>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344</v>
      </c>
      <c r="N22" s="19">
        <v>242</v>
      </c>
      <c r="O22" s="19">
        <v>78</v>
      </c>
      <c r="P22" s="19">
        <v>22</v>
      </c>
      <c r="Q22" s="19">
        <v>2</v>
      </c>
    </row>
    <row r="23" spans="2:17" ht="20.149999999999999" customHeight="1" thickBot="1" x14ac:dyDescent="0.35">
      <c r="B23" s="4" t="s">
        <v>33</v>
      </c>
      <c r="C23" s="19">
        <v>329</v>
      </c>
      <c r="D23" s="19">
        <v>150</v>
      </c>
      <c r="E23" s="19">
        <v>120</v>
      </c>
      <c r="F23" s="19">
        <v>42</v>
      </c>
      <c r="G23" s="19">
        <v>17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329</v>
      </c>
      <c r="N23" s="19">
        <v>150</v>
      </c>
      <c r="O23" s="19">
        <v>120</v>
      </c>
      <c r="P23" s="19">
        <v>42</v>
      </c>
      <c r="Q23" s="19">
        <v>17</v>
      </c>
    </row>
    <row r="24" spans="2:17" ht="20.149999999999999" customHeight="1" thickBot="1" x14ac:dyDescent="0.35">
      <c r="B24" s="4" t="s">
        <v>34</v>
      </c>
      <c r="C24" s="19">
        <v>424</v>
      </c>
      <c r="D24" s="19">
        <v>228</v>
      </c>
      <c r="E24" s="19">
        <v>183</v>
      </c>
      <c r="F24" s="19">
        <v>7</v>
      </c>
      <c r="G24" s="19">
        <v>6</v>
      </c>
      <c r="H24" s="19">
        <v>6</v>
      </c>
      <c r="I24" s="19">
        <v>3</v>
      </c>
      <c r="J24" s="19">
        <v>3</v>
      </c>
      <c r="K24" s="19">
        <v>0</v>
      </c>
      <c r="L24" s="19">
        <v>0</v>
      </c>
      <c r="M24" s="19">
        <v>430</v>
      </c>
      <c r="N24" s="19">
        <v>231</v>
      </c>
      <c r="O24" s="19">
        <v>186</v>
      </c>
      <c r="P24" s="19">
        <v>7</v>
      </c>
      <c r="Q24" s="19">
        <v>6</v>
      </c>
    </row>
    <row r="25" spans="2:17" ht="20.149999999999999" customHeight="1" thickBot="1" x14ac:dyDescent="0.35">
      <c r="B25" s="4" t="s">
        <v>35</v>
      </c>
      <c r="C25" s="19">
        <v>90</v>
      </c>
      <c r="D25" s="19">
        <v>34</v>
      </c>
      <c r="E25" s="19">
        <v>53</v>
      </c>
      <c r="F25" s="19">
        <v>1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90</v>
      </c>
      <c r="N25" s="19">
        <v>34</v>
      </c>
      <c r="O25" s="19">
        <v>53</v>
      </c>
      <c r="P25" s="19">
        <v>1</v>
      </c>
      <c r="Q25" s="19">
        <v>2</v>
      </c>
    </row>
    <row r="26" spans="2:17" ht="20.149999999999999" customHeight="1" thickBot="1" x14ac:dyDescent="0.35">
      <c r="B26" s="5" t="s">
        <v>36</v>
      </c>
      <c r="C26" s="19">
        <v>351</v>
      </c>
      <c r="D26" s="19">
        <v>156</v>
      </c>
      <c r="E26" s="19">
        <v>185</v>
      </c>
      <c r="F26" s="19">
        <v>6</v>
      </c>
      <c r="G26" s="19">
        <v>4</v>
      </c>
      <c r="H26" s="19">
        <v>6</v>
      </c>
      <c r="I26" s="19">
        <v>6</v>
      </c>
      <c r="J26" s="19">
        <v>0</v>
      </c>
      <c r="K26" s="19">
        <v>0</v>
      </c>
      <c r="L26" s="19">
        <v>0</v>
      </c>
      <c r="M26" s="19">
        <v>357</v>
      </c>
      <c r="N26" s="19">
        <v>162</v>
      </c>
      <c r="O26" s="19">
        <v>185</v>
      </c>
      <c r="P26" s="19">
        <v>6</v>
      </c>
      <c r="Q26" s="19">
        <v>4</v>
      </c>
    </row>
    <row r="27" spans="2:17" ht="20.149999999999999" customHeight="1" thickBot="1" x14ac:dyDescent="0.35">
      <c r="B27" s="6" t="s">
        <v>37</v>
      </c>
      <c r="C27" s="20">
        <v>66</v>
      </c>
      <c r="D27" s="20">
        <v>34</v>
      </c>
      <c r="E27" s="20">
        <v>32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66</v>
      </c>
      <c r="N27" s="20">
        <v>34</v>
      </c>
      <c r="O27" s="20">
        <v>32</v>
      </c>
      <c r="P27" s="20">
        <v>0</v>
      </c>
      <c r="Q27" s="20">
        <v>0</v>
      </c>
    </row>
    <row r="28" spans="2:17" ht="20.149999999999999" customHeight="1" thickBot="1" x14ac:dyDescent="0.35">
      <c r="B28" s="7" t="s">
        <v>38</v>
      </c>
      <c r="C28" s="9">
        <f>SUM(C11:C27)</f>
        <v>7202</v>
      </c>
      <c r="D28" s="9">
        <f t="shared" ref="D28:Q28" si="0">SUM(D11:D27)</f>
        <v>4171</v>
      </c>
      <c r="E28" s="9">
        <f t="shared" si="0"/>
        <v>2537</v>
      </c>
      <c r="F28" s="9">
        <f t="shared" si="0"/>
        <v>381</v>
      </c>
      <c r="G28" s="9">
        <f t="shared" si="0"/>
        <v>113</v>
      </c>
      <c r="H28" s="9">
        <f t="shared" si="0"/>
        <v>28</v>
      </c>
      <c r="I28" s="9">
        <f t="shared" si="0"/>
        <v>14</v>
      </c>
      <c r="J28" s="9">
        <f t="shared" si="0"/>
        <v>11</v>
      </c>
      <c r="K28" s="9">
        <f t="shared" si="0"/>
        <v>1</v>
      </c>
      <c r="L28" s="9">
        <f t="shared" si="0"/>
        <v>2</v>
      </c>
      <c r="M28" s="9">
        <f t="shared" si="0"/>
        <v>7230</v>
      </c>
      <c r="N28" s="9">
        <f t="shared" si="0"/>
        <v>4185</v>
      </c>
      <c r="O28" s="9">
        <f t="shared" si="0"/>
        <v>2548</v>
      </c>
      <c r="P28" s="9">
        <f t="shared" si="0"/>
        <v>382</v>
      </c>
      <c r="Q28" s="9">
        <f t="shared" si="0"/>
        <v>115</v>
      </c>
    </row>
    <row r="29" spans="2:17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5" width="25.765625" customWidth="1"/>
    <col min="19" max="19" width="12.61328125" customWidth="1"/>
  </cols>
  <sheetData>
    <row r="9" spans="2:5" ht="78" customHeight="1" x14ac:dyDescent="0.3">
      <c r="B9" s="36"/>
      <c r="C9" s="24" t="s">
        <v>155</v>
      </c>
      <c r="D9" s="24" t="s">
        <v>156</v>
      </c>
      <c r="E9" s="37" t="s">
        <v>157</v>
      </c>
    </row>
    <row r="10" spans="2:5" ht="20.149999999999999" customHeight="1" thickBot="1" x14ac:dyDescent="0.35">
      <c r="B10" s="3" t="s">
        <v>21</v>
      </c>
      <c r="C10" s="29">
        <f>('Personas Enjuiciadas'!D11+'Personas Enjuiciadas'!E11+'Personas Enjuiciadas'!I11+'Personas Enjuiciadas'!J11)/'Personas Enjuiciadas'!M11</f>
        <v>0.90954151177199505</v>
      </c>
      <c r="D10" s="29">
        <f>('Personas Enjuiciadas'!D11+'Personas Enjuiciadas'!I11)/('Personas Enjuiciadas'!N11+'Personas Enjuiciadas'!P11)</f>
        <v>0.89045643153526965</v>
      </c>
      <c r="E10" s="29">
        <f>('Personas Enjuiciadas'!E11+'Personas Enjuiciadas'!J11)/('Personas Enjuiciadas'!O11+'Personas Enjuiciadas'!Q11)</f>
        <v>0.96577017114914421</v>
      </c>
    </row>
    <row r="11" spans="2:5" ht="20.149999999999999" customHeight="1" thickBot="1" x14ac:dyDescent="0.35">
      <c r="B11" s="4" t="s">
        <v>22</v>
      </c>
      <c r="C11" s="27">
        <f>('Personas Enjuiciadas'!D12+'Personas Enjuiciadas'!E12+'Personas Enjuiciadas'!I12+'Personas Enjuiciadas'!J12)/'Personas Enjuiciadas'!M12</f>
        <v>0.94214876033057848</v>
      </c>
      <c r="D11" s="27">
        <f>('Personas Enjuiciadas'!D12+'Personas Enjuiciadas'!I12)/('Personas Enjuiciadas'!N12+'Personas Enjuiciadas'!P12)</f>
        <v>0.94871794871794868</v>
      </c>
      <c r="E11" s="27">
        <f>('Personas Enjuiciadas'!E12+'Personas Enjuiciadas'!J12)/('Personas Enjuiciadas'!O12+'Personas Enjuiciadas'!Q12)</f>
        <v>0.93600000000000005</v>
      </c>
    </row>
    <row r="12" spans="2:5" ht="20.149999999999999" customHeight="1" thickBot="1" x14ac:dyDescent="0.35">
      <c r="B12" s="4" t="s">
        <v>23</v>
      </c>
      <c r="C12" s="27">
        <f>('Personas Enjuiciadas'!D13+'Personas Enjuiciadas'!E13+'Personas Enjuiciadas'!I13+'Personas Enjuiciadas'!J13)/'Personas Enjuiciadas'!M13</f>
        <v>0.96250000000000002</v>
      </c>
      <c r="D12" s="27">
        <f>('Personas Enjuiciadas'!D13+'Personas Enjuiciadas'!I13)/('Personas Enjuiciadas'!N13+'Personas Enjuiciadas'!P13)</f>
        <v>0.95161290322580649</v>
      </c>
      <c r="E12" s="27">
        <f>('Personas Enjuiciadas'!E13+'Personas Enjuiciadas'!J13)/('Personas Enjuiciadas'!O13+'Personas Enjuiciadas'!Q13)</f>
        <v>1</v>
      </c>
    </row>
    <row r="13" spans="2:5" ht="20.149999999999999" customHeight="1" thickBot="1" x14ac:dyDescent="0.35">
      <c r="B13" s="4" t="s">
        <v>24</v>
      </c>
      <c r="C13" s="27">
        <f>('Personas Enjuiciadas'!D14+'Personas Enjuiciadas'!E14+'Personas Enjuiciadas'!I14+'Personas Enjuiciadas'!J14)/'Personas Enjuiciadas'!M14</f>
        <v>0.9426751592356688</v>
      </c>
      <c r="D13" s="27">
        <f>('Personas Enjuiciadas'!D14+'Personas Enjuiciadas'!I14)/('Personas Enjuiciadas'!N14+'Personas Enjuiciadas'!P14)</f>
        <v>0.93333333333333335</v>
      </c>
      <c r="E13" s="27">
        <f>('Personas Enjuiciadas'!E14+'Personas Enjuiciadas'!J14)/('Personas Enjuiciadas'!O14+'Personas Enjuiciadas'!Q14)</f>
        <v>0.95302013422818788</v>
      </c>
    </row>
    <row r="14" spans="2:5" ht="20.149999999999999" customHeight="1" thickBot="1" x14ac:dyDescent="0.35">
      <c r="B14" s="4" t="s">
        <v>25</v>
      </c>
      <c r="C14" s="27">
        <f>('Personas Enjuiciadas'!D15+'Personas Enjuiciadas'!E15+'Personas Enjuiciadas'!I15+'Personas Enjuiciadas'!J15)/'Personas Enjuiciadas'!M15</f>
        <v>0.96468926553672318</v>
      </c>
      <c r="D14" s="27">
        <f>('Personas Enjuiciadas'!D15+'Personas Enjuiciadas'!I15)/('Personas Enjuiciadas'!N15+'Personas Enjuiciadas'!P15)</f>
        <v>0.96031746031746035</v>
      </c>
      <c r="E14" s="27">
        <f>('Personas Enjuiciadas'!E15+'Personas Enjuiciadas'!J15)/('Personas Enjuiciadas'!O15+'Personas Enjuiciadas'!Q15)</f>
        <v>0.97549019607843135</v>
      </c>
    </row>
    <row r="15" spans="2:5" ht="20.149999999999999" customHeight="1" thickBot="1" x14ac:dyDescent="0.35">
      <c r="B15" s="4" t="s">
        <v>26</v>
      </c>
      <c r="C15" s="27">
        <f>('Personas Enjuiciadas'!D16+'Personas Enjuiciadas'!E16+'Personas Enjuiciadas'!I16+'Personas Enjuiciadas'!J16)/'Personas Enjuiciadas'!M16</f>
        <v>0.96491228070175439</v>
      </c>
      <c r="D15" s="27">
        <f>('Personas Enjuiciadas'!D16+'Personas Enjuiciadas'!I16)/('Personas Enjuiciadas'!N16+'Personas Enjuiciadas'!P16)</f>
        <v>0.95714285714285718</v>
      </c>
      <c r="E15" s="27">
        <f>('Personas Enjuiciadas'!E16+'Personas Enjuiciadas'!J16)/('Personas Enjuiciadas'!O16+'Personas Enjuiciadas'!Q16)</f>
        <v>0.97727272727272729</v>
      </c>
    </row>
    <row r="16" spans="2:5" ht="20.149999999999999" customHeight="1" thickBot="1" x14ac:dyDescent="0.35">
      <c r="B16" s="4" t="s">
        <v>27</v>
      </c>
      <c r="C16" s="27">
        <f>('Personas Enjuiciadas'!D17+'Personas Enjuiciadas'!E17+'Personas Enjuiciadas'!I17+'Personas Enjuiciadas'!J17)/'Personas Enjuiciadas'!M17</f>
        <v>0.8632075471698113</v>
      </c>
      <c r="D16" s="27">
        <f>('Personas Enjuiciadas'!D17+'Personas Enjuiciadas'!I17)/('Personas Enjuiciadas'!N17+'Personas Enjuiciadas'!P17)</f>
        <v>0.79069767441860461</v>
      </c>
      <c r="E16" s="27">
        <f>('Personas Enjuiciadas'!E17+'Personas Enjuiciadas'!J17)/('Personas Enjuiciadas'!O17+'Personas Enjuiciadas'!Q17)</f>
        <v>0.97590361445783136</v>
      </c>
    </row>
    <row r="17" spans="2:5" ht="20.149999999999999" customHeight="1" thickBot="1" x14ac:dyDescent="0.35">
      <c r="B17" s="4" t="s">
        <v>28</v>
      </c>
      <c r="C17" s="27">
        <f>('Personas Enjuiciadas'!D18+'Personas Enjuiciadas'!E18+'Personas Enjuiciadas'!I18+'Personas Enjuiciadas'!J18)/'Personas Enjuiciadas'!M18</f>
        <v>0.90573770491803274</v>
      </c>
      <c r="D17" s="27">
        <f>('Personas Enjuiciadas'!D18+'Personas Enjuiciadas'!I18)/('Personas Enjuiciadas'!N18+'Personas Enjuiciadas'!P18)</f>
        <v>0.9042553191489362</v>
      </c>
      <c r="E17" s="27">
        <f>('Personas Enjuiciadas'!E18+'Personas Enjuiciadas'!J18)/('Personas Enjuiciadas'!O18+'Personas Enjuiciadas'!Q18)</f>
        <v>0.9107142857142857</v>
      </c>
    </row>
    <row r="18" spans="2:5" ht="20.149999999999999" customHeight="1" thickBot="1" x14ac:dyDescent="0.35">
      <c r="B18" s="4" t="s">
        <v>29</v>
      </c>
      <c r="C18" s="27">
        <f>('Personas Enjuiciadas'!D19+'Personas Enjuiciadas'!E19+'Personas Enjuiciadas'!I19+'Personas Enjuiciadas'!J19)/'Personas Enjuiciadas'!M19</f>
        <v>0.92997198879551823</v>
      </c>
      <c r="D18" s="27">
        <f>('Personas Enjuiciadas'!D19+'Personas Enjuiciadas'!I19)/('Personas Enjuiciadas'!N19+'Personas Enjuiciadas'!P19)</f>
        <v>0.92777777777777781</v>
      </c>
      <c r="E18" s="27">
        <f>('Personas Enjuiciadas'!E19+'Personas Enjuiciadas'!J19)/('Personas Enjuiciadas'!O19+'Personas Enjuiciadas'!Q19)</f>
        <v>0.93220338983050843</v>
      </c>
    </row>
    <row r="19" spans="2:5" ht="20.149999999999999" customHeight="1" thickBot="1" x14ac:dyDescent="0.35">
      <c r="B19" s="4" t="s">
        <v>30</v>
      </c>
      <c r="C19" s="27">
        <f>('Personas Enjuiciadas'!D20+'Personas Enjuiciadas'!E20+'Personas Enjuiciadas'!I20+'Personas Enjuiciadas'!J20)/'Personas Enjuiciadas'!M20</f>
        <v>0.94429469901168017</v>
      </c>
      <c r="D19" s="27">
        <f>('Personas Enjuiciadas'!D20+'Personas Enjuiciadas'!I20)/('Personas Enjuiciadas'!N20+'Personas Enjuiciadas'!P20)</f>
        <v>0.92798690671031092</v>
      </c>
      <c r="E19" s="27">
        <f>('Personas Enjuiciadas'!E20+'Personas Enjuiciadas'!J20)/('Personas Enjuiciadas'!O20+'Personas Enjuiciadas'!Q20)</f>
        <v>0.96414342629482075</v>
      </c>
    </row>
    <row r="20" spans="2:5" ht="20.149999999999999" customHeight="1" thickBot="1" x14ac:dyDescent="0.35">
      <c r="B20" s="4" t="s">
        <v>31</v>
      </c>
      <c r="C20" s="27">
        <f>('Personas Enjuiciadas'!D21+'Personas Enjuiciadas'!E21+'Personas Enjuiciadas'!I21+'Personas Enjuiciadas'!J21)/'Personas Enjuiciadas'!M21</f>
        <v>0.93854748603351956</v>
      </c>
      <c r="D20" s="27">
        <f>('Personas Enjuiciadas'!D21+'Personas Enjuiciadas'!I21)/('Personas Enjuiciadas'!N21+'Personas Enjuiciadas'!P21)</f>
        <v>0.93251533742331283</v>
      </c>
      <c r="E20" s="27">
        <f>('Personas Enjuiciadas'!E21+'Personas Enjuiciadas'!J21)/('Personas Enjuiciadas'!O21+'Personas Enjuiciadas'!Q21)</f>
        <v>1</v>
      </c>
    </row>
    <row r="21" spans="2:5" ht="20.149999999999999" customHeight="1" thickBot="1" x14ac:dyDescent="0.35">
      <c r="B21" s="4" t="s">
        <v>32</v>
      </c>
      <c r="C21" s="27">
        <f>('Personas Enjuiciadas'!D22+'Personas Enjuiciadas'!E22+'Personas Enjuiciadas'!I22+'Personas Enjuiciadas'!J22)/'Personas Enjuiciadas'!M22</f>
        <v>0.93023255813953487</v>
      </c>
      <c r="D21" s="27">
        <f>('Personas Enjuiciadas'!D22+'Personas Enjuiciadas'!I22)/('Personas Enjuiciadas'!N22+'Personas Enjuiciadas'!P22)</f>
        <v>0.91666666666666663</v>
      </c>
      <c r="E21" s="27">
        <f>('Personas Enjuiciadas'!E22+'Personas Enjuiciadas'!J22)/('Personas Enjuiciadas'!O22+'Personas Enjuiciadas'!Q22)</f>
        <v>0.97499999999999998</v>
      </c>
    </row>
    <row r="22" spans="2:5" ht="20.149999999999999" customHeight="1" thickBot="1" x14ac:dyDescent="0.35">
      <c r="B22" s="4" t="s">
        <v>33</v>
      </c>
      <c r="C22" s="27">
        <f>('Personas Enjuiciadas'!D23+'Personas Enjuiciadas'!E23+'Personas Enjuiciadas'!I23+'Personas Enjuiciadas'!J23)/'Personas Enjuiciadas'!M23</f>
        <v>0.82066869300911849</v>
      </c>
      <c r="D22" s="27">
        <f>('Personas Enjuiciadas'!D23+'Personas Enjuiciadas'!I23)/('Personas Enjuiciadas'!N23+'Personas Enjuiciadas'!P23)</f>
        <v>0.78125</v>
      </c>
      <c r="E22" s="27">
        <f>('Personas Enjuiciadas'!E23+'Personas Enjuiciadas'!J23)/('Personas Enjuiciadas'!O23+'Personas Enjuiciadas'!Q23)</f>
        <v>0.87591240875912413</v>
      </c>
    </row>
    <row r="23" spans="2:5" ht="20.149999999999999" customHeight="1" thickBot="1" x14ac:dyDescent="0.35">
      <c r="B23" s="4" t="s">
        <v>34</v>
      </c>
      <c r="C23" s="27">
        <f>('Personas Enjuiciadas'!D24+'Personas Enjuiciadas'!E24+'Personas Enjuiciadas'!I24+'Personas Enjuiciadas'!J24)/'Personas Enjuiciadas'!M24</f>
        <v>0.96976744186046515</v>
      </c>
      <c r="D23" s="27">
        <f>('Personas Enjuiciadas'!D24+'Personas Enjuiciadas'!I24)/('Personas Enjuiciadas'!N24+'Personas Enjuiciadas'!P24)</f>
        <v>0.97058823529411764</v>
      </c>
      <c r="E23" s="27">
        <f>('Personas Enjuiciadas'!E24+'Personas Enjuiciadas'!J24)/('Personas Enjuiciadas'!O24+'Personas Enjuiciadas'!Q24)</f>
        <v>0.96875</v>
      </c>
    </row>
    <row r="24" spans="2:5" ht="20.149999999999999" customHeight="1" thickBot="1" x14ac:dyDescent="0.35">
      <c r="B24" s="4" t="s">
        <v>35</v>
      </c>
      <c r="C24" s="27">
        <f>('Personas Enjuiciadas'!D25+'Personas Enjuiciadas'!E25+'Personas Enjuiciadas'!I25+'Personas Enjuiciadas'!J25)/'Personas Enjuiciadas'!M25</f>
        <v>0.96666666666666667</v>
      </c>
      <c r="D24" s="27">
        <f>('Personas Enjuiciadas'!D25+'Personas Enjuiciadas'!I25)/('Personas Enjuiciadas'!N25+'Personas Enjuiciadas'!P25)</f>
        <v>0.97142857142857142</v>
      </c>
      <c r="E24" s="27">
        <f>('Personas Enjuiciadas'!E25+'Personas Enjuiciadas'!J25)/('Personas Enjuiciadas'!O25+'Personas Enjuiciadas'!Q25)</f>
        <v>0.96363636363636362</v>
      </c>
    </row>
    <row r="25" spans="2:5" ht="20.149999999999999" customHeight="1" thickBot="1" x14ac:dyDescent="0.35">
      <c r="B25" s="5" t="s">
        <v>36</v>
      </c>
      <c r="C25" s="27">
        <f>('Personas Enjuiciadas'!D26+'Personas Enjuiciadas'!E26+'Personas Enjuiciadas'!I26+'Personas Enjuiciadas'!J26)/'Personas Enjuiciadas'!M26</f>
        <v>0.97198879551820727</v>
      </c>
      <c r="D25" s="27">
        <f>('Personas Enjuiciadas'!D26+'Personas Enjuiciadas'!I26)/('Personas Enjuiciadas'!N26+'Personas Enjuiciadas'!P26)</f>
        <v>0.9642857142857143</v>
      </c>
      <c r="E25" s="27">
        <f>('Personas Enjuiciadas'!E26+'Personas Enjuiciadas'!J26)/('Personas Enjuiciadas'!O26+'Personas Enjuiciadas'!Q26)</f>
        <v>0.97883597883597884</v>
      </c>
    </row>
    <row r="26" spans="2:5" ht="20.149999999999999" customHeight="1" thickBot="1" x14ac:dyDescent="0.35">
      <c r="B26" s="6" t="s">
        <v>37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49999999999999" customHeight="1" thickBot="1" x14ac:dyDescent="0.35">
      <c r="B27" s="7" t="s">
        <v>38</v>
      </c>
      <c r="C27" s="26">
        <f>('Personas Enjuiciadas'!D28+'Personas Enjuiciadas'!E28+'Personas Enjuiciadas'!I28+'Personas Enjuiciadas'!J28)/'Personas Enjuiciadas'!M28</f>
        <v>0.93125864453665286</v>
      </c>
      <c r="D27" s="26">
        <f>('Personas Enjuiciadas'!D28+'Personas Enjuiciadas'!I28)/('Personas Enjuiciadas'!N28+'Personas Enjuiciadas'!P28)</f>
        <v>0.91635647033063283</v>
      </c>
      <c r="E27" s="26">
        <f>('Personas Enjuiciadas'!E28+'Personas Enjuiciadas'!J28)/('Personas Enjuiciadas'!O28+'Personas Enjuiciadas'!Q28)</f>
        <v>0.95681562147953436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L4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4" width="16" customWidth="1"/>
    <col min="5" max="5" width="9.61328125" bestFit="1" customWidth="1"/>
    <col min="6" max="6" width="11.4609375" bestFit="1" customWidth="1"/>
    <col min="7" max="8" width="16" customWidth="1"/>
    <col min="9" max="9" width="18.84375" bestFit="1" customWidth="1"/>
    <col min="10" max="10" width="27.765625" customWidth="1"/>
    <col min="11" max="11" width="19.3828125" bestFit="1" customWidth="1"/>
    <col min="12" max="12" width="21.84375" customWidth="1"/>
    <col min="13" max="16" width="16" customWidth="1"/>
    <col min="17" max="18" width="19.23046875" customWidth="1"/>
    <col min="19" max="19" width="28.3828125" bestFit="1" customWidth="1"/>
    <col min="20" max="20" width="19.23046875" customWidth="1"/>
    <col min="23" max="23" width="12.15234375" customWidth="1"/>
  </cols>
  <sheetData>
    <row r="8" spans="2:12" ht="41.25" customHeight="1" x14ac:dyDescent="0.3">
      <c r="B8" s="10"/>
      <c r="C8" s="80" t="s">
        <v>236</v>
      </c>
      <c r="D8" s="81"/>
      <c r="E8" s="81"/>
      <c r="F8" s="81"/>
      <c r="G8" s="56"/>
      <c r="H8" s="80" t="s">
        <v>248</v>
      </c>
      <c r="I8" s="81"/>
      <c r="J8" s="81"/>
      <c r="K8" s="81"/>
      <c r="L8" s="83"/>
    </row>
    <row r="9" spans="2:12" ht="59.25" customHeight="1" thickBot="1" x14ac:dyDescent="0.35">
      <c r="B9" s="36"/>
      <c r="C9" s="33" t="s">
        <v>158</v>
      </c>
      <c r="D9" s="33" t="s">
        <v>159</v>
      </c>
      <c r="E9" s="33" t="s">
        <v>245</v>
      </c>
      <c r="F9" s="33" t="s">
        <v>161</v>
      </c>
      <c r="G9" s="57" t="s">
        <v>242</v>
      </c>
      <c r="H9" s="21" t="s">
        <v>237</v>
      </c>
      <c r="I9" s="21" t="s">
        <v>240</v>
      </c>
      <c r="J9" s="21" t="s">
        <v>239</v>
      </c>
      <c r="K9" s="21" t="s">
        <v>238</v>
      </c>
      <c r="L9" s="33" t="s">
        <v>243</v>
      </c>
    </row>
    <row r="10" spans="2:12" ht="20.149999999999999" customHeight="1" thickBot="1" x14ac:dyDescent="0.35">
      <c r="B10" s="3" t="s">
        <v>21</v>
      </c>
      <c r="C10" s="18">
        <v>319</v>
      </c>
      <c r="D10" s="18">
        <v>227</v>
      </c>
      <c r="E10" s="18">
        <v>472</v>
      </c>
      <c r="F10" s="18">
        <v>979</v>
      </c>
      <c r="G10" s="18">
        <f>SUM(C10:F10)</f>
        <v>1997</v>
      </c>
      <c r="H10" s="18">
        <v>1</v>
      </c>
      <c r="I10" s="18">
        <v>1</v>
      </c>
      <c r="J10" s="18">
        <v>0</v>
      </c>
      <c r="K10" s="18">
        <v>0</v>
      </c>
      <c r="L10" s="18">
        <v>1999</v>
      </c>
    </row>
    <row r="11" spans="2:12" ht="20.149999999999999" customHeight="1" thickBot="1" x14ac:dyDescent="0.35">
      <c r="B11" s="4" t="s">
        <v>22</v>
      </c>
      <c r="C11" s="19">
        <v>35</v>
      </c>
      <c r="D11" s="19">
        <v>21</v>
      </c>
      <c r="E11" s="19">
        <v>70</v>
      </c>
      <c r="F11" s="19">
        <v>113</v>
      </c>
      <c r="G11" s="19">
        <f t="shared" ref="G11:G27" si="0">SUM(C11:F11)</f>
        <v>239</v>
      </c>
      <c r="H11" s="19">
        <v>0</v>
      </c>
      <c r="I11" s="19">
        <v>0</v>
      </c>
      <c r="J11" s="19">
        <v>0</v>
      </c>
      <c r="K11" s="19">
        <v>0</v>
      </c>
      <c r="L11" s="19">
        <v>239</v>
      </c>
    </row>
    <row r="12" spans="2:12" ht="20.149999999999999" customHeight="1" thickBot="1" x14ac:dyDescent="0.35">
      <c r="B12" s="4" t="s">
        <v>23</v>
      </c>
      <c r="C12" s="19">
        <v>16</v>
      </c>
      <c r="D12" s="19">
        <v>17</v>
      </c>
      <c r="E12" s="19">
        <v>33</v>
      </c>
      <c r="F12" s="19">
        <v>88</v>
      </c>
      <c r="G12" s="19">
        <f t="shared" si="0"/>
        <v>154</v>
      </c>
      <c r="H12" s="19">
        <v>0</v>
      </c>
      <c r="I12" s="19">
        <v>0</v>
      </c>
      <c r="J12" s="19">
        <v>0</v>
      </c>
      <c r="K12" s="19">
        <v>0</v>
      </c>
      <c r="L12" s="19">
        <v>154</v>
      </c>
    </row>
    <row r="13" spans="2:12" ht="20.149999999999999" customHeight="1" thickBot="1" x14ac:dyDescent="0.35">
      <c r="B13" s="4" t="s">
        <v>24</v>
      </c>
      <c r="C13" s="19">
        <v>51</v>
      </c>
      <c r="D13" s="19">
        <v>51</v>
      </c>
      <c r="E13" s="19">
        <v>76</v>
      </c>
      <c r="F13" s="19">
        <v>148</v>
      </c>
      <c r="G13" s="19">
        <f t="shared" si="0"/>
        <v>326</v>
      </c>
      <c r="H13" s="19">
        <v>0</v>
      </c>
      <c r="I13" s="19">
        <v>2</v>
      </c>
      <c r="J13" s="19">
        <v>1</v>
      </c>
      <c r="K13" s="19">
        <v>1</v>
      </c>
      <c r="L13" s="19">
        <v>330</v>
      </c>
    </row>
    <row r="14" spans="2:12" ht="20.149999999999999" customHeight="1" thickBot="1" x14ac:dyDescent="0.35">
      <c r="B14" s="4" t="s">
        <v>25</v>
      </c>
      <c r="C14" s="19">
        <v>41</v>
      </c>
      <c r="D14" s="19">
        <v>32</v>
      </c>
      <c r="E14" s="19">
        <v>75</v>
      </c>
      <c r="F14" s="19">
        <v>235</v>
      </c>
      <c r="G14" s="19">
        <f t="shared" si="0"/>
        <v>383</v>
      </c>
      <c r="H14" s="19">
        <v>4</v>
      </c>
      <c r="I14" s="19">
        <v>0</v>
      </c>
      <c r="J14" s="19">
        <v>0</v>
      </c>
      <c r="K14" s="19">
        <v>0</v>
      </c>
      <c r="L14" s="19">
        <v>387</v>
      </c>
    </row>
    <row r="15" spans="2:12" ht="20.149999999999999" customHeight="1" thickBot="1" x14ac:dyDescent="0.35">
      <c r="B15" s="4" t="s">
        <v>26</v>
      </c>
      <c r="C15" s="19">
        <v>12</v>
      </c>
      <c r="D15" s="19">
        <v>8</v>
      </c>
      <c r="E15" s="19">
        <v>41</v>
      </c>
      <c r="F15" s="19">
        <v>50</v>
      </c>
      <c r="G15" s="19">
        <f t="shared" si="0"/>
        <v>111</v>
      </c>
      <c r="H15" s="19">
        <v>0</v>
      </c>
      <c r="I15" s="19">
        <v>0</v>
      </c>
      <c r="J15" s="19">
        <v>0</v>
      </c>
      <c r="K15" s="19">
        <v>0</v>
      </c>
      <c r="L15" s="19">
        <v>111</v>
      </c>
    </row>
    <row r="16" spans="2:12" ht="20.149999999999999" customHeight="1" thickBot="1" x14ac:dyDescent="0.35">
      <c r="B16" s="4" t="s">
        <v>27</v>
      </c>
      <c r="C16" s="19">
        <v>67</v>
      </c>
      <c r="D16" s="19">
        <v>61</v>
      </c>
      <c r="E16" s="19">
        <v>132</v>
      </c>
      <c r="F16" s="19">
        <v>176</v>
      </c>
      <c r="G16" s="19">
        <f t="shared" si="0"/>
        <v>436</v>
      </c>
      <c r="H16" s="19">
        <v>0</v>
      </c>
      <c r="I16" s="19">
        <v>0</v>
      </c>
      <c r="J16" s="19">
        <v>5</v>
      </c>
      <c r="K16" s="19">
        <v>2</v>
      </c>
      <c r="L16" s="19">
        <v>443</v>
      </c>
    </row>
    <row r="17" spans="2:12" ht="20.149999999999999" customHeight="1" thickBot="1" x14ac:dyDescent="0.35">
      <c r="B17" s="4" t="s">
        <v>28</v>
      </c>
      <c r="C17" s="19">
        <v>65</v>
      </c>
      <c r="D17" s="19">
        <v>57</v>
      </c>
      <c r="E17" s="19">
        <v>151</v>
      </c>
      <c r="F17" s="19">
        <v>162</v>
      </c>
      <c r="G17" s="19">
        <f t="shared" si="0"/>
        <v>435</v>
      </c>
      <c r="H17" s="19">
        <v>0</v>
      </c>
      <c r="I17" s="19">
        <v>0</v>
      </c>
      <c r="J17" s="19">
        <v>0</v>
      </c>
      <c r="K17" s="19">
        <v>0</v>
      </c>
      <c r="L17" s="19">
        <v>435</v>
      </c>
    </row>
    <row r="18" spans="2:12" ht="20.149999999999999" customHeight="1" thickBot="1" x14ac:dyDescent="0.35">
      <c r="B18" s="4" t="s">
        <v>29</v>
      </c>
      <c r="C18" s="19">
        <v>192</v>
      </c>
      <c r="D18" s="19">
        <v>171</v>
      </c>
      <c r="E18" s="19">
        <v>346</v>
      </c>
      <c r="F18" s="19">
        <v>553</v>
      </c>
      <c r="G18" s="19">
        <f t="shared" si="0"/>
        <v>1262</v>
      </c>
      <c r="H18" s="19">
        <v>0</v>
      </c>
      <c r="I18" s="19">
        <v>1</v>
      </c>
      <c r="J18" s="19">
        <v>0</v>
      </c>
      <c r="K18" s="19">
        <v>3</v>
      </c>
      <c r="L18" s="19">
        <v>1266</v>
      </c>
    </row>
    <row r="19" spans="2:12" ht="20.149999999999999" customHeight="1" thickBot="1" x14ac:dyDescent="0.35">
      <c r="B19" s="4" t="s">
        <v>30</v>
      </c>
      <c r="C19" s="19">
        <v>152</v>
      </c>
      <c r="D19" s="19">
        <v>123</v>
      </c>
      <c r="E19" s="19">
        <v>368</v>
      </c>
      <c r="F19" s="19">
        <v>545</v>
      </c>
      <c r="G19" s="19">
        <f t="shared" si="0"/>
        <v>1188</v>
      </c>
      <c r="H19" s="19">
        <v>4</v>
      </c>
      <c r="I19" s="19">
        <v>2</v>
      </c>
      <c r="J19" s="19">
        <v>0</v>
      </c>
      <c r="K19" s="19">
        <v>1</v>
      </c>
      <c r="L19" s="19">
        <v>1195</v>
      </c>
    </row>
    <row r="20" spans="2:12" ht="20.149999999999999" customHeight="1" thickBot="1" x14ac:dyDescent="0.35">
      <c r="B20" s="4" t="s">
        <v>31</v>
      </c>
      <c r="C20" s="19">
        <v>16</v>
      </c>
      <c r="D20" s="19">
        <v>14</v>
      </c>
      <c r="E20" s="19">
        <v>23</v>
      </c>
      <c r="F20" s="19">
        <v>66</v>
      </c>
      <c r="G20" s="19">
        <f t="shared" si="0"/>
        <v>119</v>
      </c>
      <c r="H20" s="19">
        <v>0</v>
      </c>
      <c r="I20" s="19">
        <v>0</v>
      </c>
      <c r="J20" s="19">
        <v>0</v>
      </c>
      <c r="K20" s="19">
        <v>10</v>
      </c>
      <c r="L20" s="19">
        <v>129</v>
      </c>
    </row>
    <row r="21" spans="2:12" ht="20.149999999999999" customHeight="1" thickBot="1" x14ac:dyDescent="0.35">
      <c r="B21" s="4" t="s">
        <v>32</v>
      </c>
      <c r="C21" s="19">
        <v>64</v>
      </c>
      <c r="D21" s="19">
        <v>30</v>
      </c>
      <c r="E21" s="19">
        <v>98</v>
      </c>
      <c r="F21" s="19">
        <v>176</v>
      </c>
      <c r="G21" s="19">
        <f t="shared" si="0"/>
        <v>368</v>
      </c>
      <c r="H21" s="19">
        <v>0</v>
      </c>
      <c r="I21" s="19">
        <v>0</v>
      </c>
      <c r="J21" s="19">
        <v>0</v>
      </c>
      <c r="K21" s="19">
        <v>0</v>
      </c>
      <c r="L21" s="19">
        <v>368</v>
      </c>
    </row>
    <row r="22" spans="2:12" ht="20.149999999999999" customHeight="1" thickBot="1" x14ac:dyDescent="0.35">
      <c r="B22" s="4" t="s">
        <v>33</v>
      </c>
      <c r="C22" s="19">
        <v>162</v>
      </c>
      <c r="D22" s="19">
        <v>106</v>
      </c>
      <c r="E22" s="19">
        <v>460</v>
      </c>
      <c r="F22" s="19">
        <v>660</v>
      </c>
      <c r="G22" s="19">
        <f t="shared" si="0"/>
        <v>1388</v>
      </c>
      <c r="H22" s="19">
        <v>0</v>
      </c>
      <c r="I22" s="19">
        <v>0</v>
      </c>
      <c r="J22" s="19">
        <v>0</v>
      </c>
      <c r="K22" s="19">
        <v>4</v>
      </c>
      <c r="L22" s="19">
        <v>1392</v>
      </c>
    </row>
    <row r="23" spans="2:12" ht="20.149999999999999" customHeight="1" thickBot="1" x14ac:dyDescent="0.35">
      <c r="B23" s="4" t="s">
        <v>34</v>
      </c>
      <c r="C23" s="19">
        <v>62</v>
      </c>
      <c r="D23" s="19">
        <v>51</v>
      </c>
      <c r="E23" s="19">
        <v>110</v>
      </c>
      <c r="F23" s="19">
        <v>159</v>
      </c>
      <c r="G23" s="19">
        <f t="shared" si="0"/>
        <v>382</v>
      </c>
      <c r="H23" s="19">
        <v>1</v>
      </c>
      <c r="I23" s="19">
        <v>1</v>
      </c>
      <c r="J23" s="19">
        <v>0</v>
      </c>
      <c r="K23" s="19">
        <v>0</v>
      </c>
      <c r="L23" s="19">
        <v>384</v>
      </c>
    </row>
    <row r="24" spans="2:12" ht="20.149999999999999" customHeight="1" thickBot="1" x14ac:dyDescent="0.35">
      <c r="B24" s="4" t="s">
        <v>35</v>
      </c>
      <c r="C24" s="19">
        <v>18</v>
      </c>
      <c r="D24" s="19">
        <v>22</v>
      </c>
      <c r="E24" s="19">
        <v>35</v>
      </c>
      <c r="F24" s="19">
        <v>47</v>
      </c>
      <c r="G24" s="19">
        <f t="shared" si="0"/>
        <v>122</v>
      </c>
      <c r="H24" s="19">
        <v>0</v>
      </c>
      <c r="I24" s="19">
        <v>0</v>
      </c>
      <c r="J24" s="19">
        <v>1</v>
      </c>
      <c r="K24" s="19">
        <v>0</v>
      </c>
      <c r="L24" s="19">
        <v>123</v>
      </c>
    </row>
    <row r="25" spans="2:12" ht="20.149999999999999" customHeight="1" thickBot="1" x14ac:dyDescent="0.35">
      <c r="B25" s="5" t="s">
        <v>36</v>
      </c>
      <c r="C25" s="19">
        <v>35</v>
      </c>
      <c r="D25" s="19">
        <v>16</v>
      </c>
      <c r="E25" s="19">
        <v>100</v>
      </c>
      <c r="F25" s="19">
        <v>159</v>
      </c>
      <c r="G25" s="19">
        <f t="shared" si="0"/>
        <v>310</v>
      </c>
      <c r="H25" s="19">
        <v>0</v>
      </c>
      <c r="I25" s="19">
        <v>1</v>
      </c>
      <c r="J25" s="19">
        <v>6</v>
      </c>
      <c r="K25" s="19">
        <v>2</v>
      </c>
      <c r="L25" s="19">
        <v>319</v>
      </c>
    </row>
    <row r="26" spans="2:12" ht="20.149999999999999" customHeight="1" thickBot="1" x14ac:dyDescent="0.35">
      <c r="B26" s="6" t="s">
        <v>37</v>
      </c>
      <c r="C26" s="20">
        <v>6</v>
      </c>
      <c r="D26" s="20">
        <v>6</v>
      </c>
      <c r="E26" s="20">
        <v>8</v>
      </c>
      <c r="F26" s="20">
        <v>16</v>
      </c>
      <c r="G26" s="20">
        <f t="shared" si="0"/>
        <v>36</v>
      </c>
      <c r="H26" s="20">
        <v>0</v>
      </c>
      <c r="I26" s="20">
        <v>0</v>
      </c>
      <c r="J26" s="20">
        <v>0</v>
      </c>
      <c r="K26" s="20">
        <v>0</v>
      </c>
      <c r="L26" s="20">
        <v>36</v>
      </c>
    </row>
    <row r="27" spans="2:12" ht="20.149999999999999" customHeight="1" thickBot="1" x14ac:dyDescent="0.35">
      <c r="B27" s="7" t="s">
        <v>38</v>
      </c>
      <c r="C27" s="9">
        <f t="shared" ref="C27:L27" si="1">SUM(C10:C26)</f>
        <v>1313</v>
      </c>
      <c r="D27" s="9">
        <f t="shared" si="1"/>
        <v>1013</v>
      </c>
      <c r="E27" s="9">
        <f t="shared" si="1"/>
        <v>2598</v>
      </c>
      <c r="F27" s="9">
        <f t="shared" si="1"/>
        <v>4332</v>
      </c>
      <c r="G27" s="9">
        <f t="shared" si="0"/>
        <v>9256</v>
      </c>
      <c r="H27" s="9">
        <f t="shared" si="1"/>
        <v>10</v>
      </c>
      <c r="I27" s="9">
        <f t="shared" si="1"/>
        <v>8</v>
      </c>
      <c r="J27" s="9">
        <f t="shared" si="1"/>
        <v>13</v>
      </c>
      <c r="K27" s="9">
        <f t="shared" si="1"/>
        <v>23</v>
      </c>
      <c r="L27" s="9">
        <f t="shared" si="1"/>
        <v>9310</v>
      </c>
    </row>
    <row r="28" spans="2:12" x14ac:dyDescent="0.3"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0" spans="2:12" ht="20.149999999999999" customHeight="1" x14ac:dyDescent="0.3">
      <c r="C30" s="80" t="s">
        <v>244</v>
      </c>
      <c r="D30" s="81"/>
      <c r="E30" s="81"/>
      <c r="F30" s="81"/>
      <c r="G30" s="81"/>
      <c r="H30" s="81"/>
      <c r="I30" s="81"/>
      <c r="J30" s="81"/>
    </row>
    <row r="31" spans="2:12" ht="54" x14ac:dyDescent="0.3">
      <c r="C31" s="33" t="s">
        <v>158</v>
      </c>
      <c r="D31" s="33" t="s">
        <v>159</v>
      </c>
      <c r="E31" s="33" t="s">
        <v>160</v>
      </c>
      <c r="F31" s="33" t="s">
        <v>161</v>
      </c>
      <c r="G31" s="21" t="s">
        <v>237</v>
      </c>
      <c r="H31" s="21" t="s">
        <v>240</v>
      </c>
      <c r="I31" s="21" t="s">
        <v>239</v>
      </c>
      <c r="J31" s="21" t="s">
        <v>238</v>
      </c>
    </row>
    <row r="32" spans="2:12" ht="20.149999999999999" customHeight="1" thickBot="1" x14ac:dyDescent="0.35">
      <c r="B32" s="3" t="s">
        <v>21</v>
      </c>
      <c r="C32" s="29">
        <f t="shared" ref="C32:F49" si="2">C10/$L10</f>
        <v>0.15957978989494748</v>
      </c>
      <c r="D32" s="29">
        <f t="shared" si="2"/>
        <v>0.1135567783891946</v>
      </c>
      <c r="E32" s="29">
        <f t="shared" si="2"/>
        <v>0.23611805902951477</v>
      </c>
      <c r="F32" s="29">
        <f t="shared" si="2"/>
        <v>0.48974487243621811</v>
      </c>
      <c r="G32" s="29">
        <f>IF(H10=0,"-",H10/$L10)</f>
        <v>5.0025012506253123E-4</v>
      </c>
      <c r="H32" s="29">
        <f t="shared" ref="H32:J32" si="3">IF(I10=0,"-",I10/$L10)</f>
        <v>5.0025012506253123E-4</v>
      </c>
      <c r="I32" s="29" t="str">
        <f t="shared" si="3"/>
        <v>-</v>
      </c>
      <c r="J32" s="29" t="str">
        <f t="shared" si="3"/>
        <v>-</v>
      </c>
    </row>
    <row r="33" spans="2:10" ht="20.149999999999999" customHeight="1" thickBot="1" x14ac:dyDescent="0.35">
      <c r="B33" s="4" t="s">
        <v>22</v>
      </c>
      <c r="C33" s="27">
        <f t="shared" si="2"/>
        <v>0.14644351464435146</v>
      </c>
      <c r="D33" s="27">
        <f t="shared" si="2"/>
        <v>8.7866108786610872E-2</v>
      </c>
      <c r="E33" s="27">
        <f t="shared" si="2"/>
        <v>0.29288702928870292</v>
      </c>
      <c r="F33" s="27">
        <f t="shared" si="2"/>
        <v>0.47280334728033474</v>
      </c>
      <c r="G33" s="27" t="str">
        <f t="shared" ref="G33:J33" si="4">IF(H11=0,"-",H11/$L11)</f>
        <v>-</v>
      </c>
      <c r="H33" s="27" t="str">
        <f t="shared" si="4"/>
        <v>-</v>
      </c>
      <c r="I33" s="27" t="str">
        <f t="shared" si="4"/>
        <v>-</v>
      </c>
      <c r="J33" s="27" t="str">
        <f t="shared" si="4"/>
        <v>-</v>
      </c>
    </row>
    <row r="34" spans="2:10" ht="20.149999999999999" customHeight="1" thickBot="1" x14ac:dyDescent="0.35">
      <c r="B34" s="4" t="s">
        <v>23</v>
      </c>
      <c r="C34" s="27">
        <f t="shared" si="2"/>
        <v>0.1038961038961039</v>
      </c>
      <c r="D34" s="27">
        <f t="shared" si="2"/>
        <v>0.11038961038961038</v>
      </c>
      <c r="E34" s="27">
        <f t="shared" si="2"/>
        <v>0.21428571428571427</v>
      </c>
      <c r="F34" s="27">
        <f t="shared" si="2"/>
        <v>0.5714285714285714</v>
      </c>
      <c r="G34" s="27" t="str">
        <f t="shared" ref="G34:J34" si="5">IF(H12=0,"-",H12/$L12)</f>
        <v>-</v>
      </c>
      <c r="H34" s="27" t="str">
        <f t="shared" si="5"/>
        <v>-</v>
      </c>
      <c r="I34" s="27" t="str">
        <f t="shared" si="5"/>
        <v>-</v>
      </c>
      <c r="J34" s="27" t="str">
        <f t="shared" si="5"/>
        <v>-</v>
      </c>
    </row>
    <row r="35" spans="2:10" ht="20.149999999999999" customHeight="1" thickBot="1" x14ac:dyDescent="0.35">
      <c r="B35" s="4" t="s">
        <v>24</v>
      </c>
      <c r="C35" s="27">
        <f t="shared" si="2"/>
        <v>0.15454545454545454</v>
      </c>
      <c r="D35" s="27">
        <f t="shared" si="2"/>
        <v>0.15454545454545454</v>
      </c>
      <c r="E35" s="27">
        <f t="shared" si="2"/>
        <v>0.23030303030303031</v>
      </c>
      <c r="F35" s="27">
        <f t="shared" si="2"/>
        <v>0.44848484848484849</v>
      </c>
      <c r="G35" s="27" t="str">
        <f t="shared" ref="G35:J35" si="6">IF(H13=0,"-",H13/$L13)</f>
        <v>-</v>
      </c>
      <c r="H35" s="27">
        <f t="shared" si="6"/>
        <v>6.0606060606060606E-3</v>
      </c>
      <c r="I35" s="27">
        <f t="shared" si="6"/>
        <v>3.0303030303030303E-3</v>
      </c>
      <c r="J35" s="27">
        <f t="shared" si="6"/>
        <v>3.0303030303030303E-3</v>
      </c>
    </row>
    <row r="36" spans="2:10" ht="20.149999999999999" customHeight="1" thickBot="1" x14ac:dyDescent="0.35">
      <c r="B36" s="4" t="s">
        <v>25</v>
      </c>
      <c r="C36" s="27">
        <f t="shared" si="2"/>
        <v>0.10594315245478036</v>
      </c>
      <c r="D36" s="27">
        <f t="shared" si="2"/>
        <v>8.2687338501291993E-2</v>
      </c>
      <c r="E36" s="27">
        <f t="shared" si="2"/>
        <v>0.19379844961240311</v>
      </c>
      <c r="F36" s="27">
        <f t="shared" si="2"/>
        <v>0.60723514211886309</v>
      </c>
      <c r="G36" s="27">
        <f t="shared" ref="G36:J36" si="7">IF(H14=0,"-",H14/$L14)</f>
        <v>1.0335917312661499E-2</v>
      </c>
      <c r="H36" s="27" t="str">
        <f t="shared" si="7"/>
        <v>-</v>
      </c>
      <c r="I36" s="27" t="str">
        <f t="shared" si="7"/>
        <v>-</v>
      </c>
      <c r="J36" s="27" t="str">
        <f t="shared" si="7"/>
        <v>-</v>
      </c>
    </row>
    <row r="37" spans="2:10" ht="20.149999999999999" customHeight="1" thickBot="1" x14ac:dyDescent="0.35">
      <c r="B37" s="4" t="s">
        <v>26</v>
      </c>
      <c r="C37" s="27">
        <f t="shared" si="2"/>
        <v>0.10810810810810811</v>
      </c>
      <c r="D37" s="27">
        <f t="shared" si="2"/>
        <v>7.2072072072072071E-2</v>
      </c>
      <c r="E37" s="27">
        <f t="shared" si="2"/>
        <v>0.36936936936936937</v>
      </c>
      <c r="F37" s="27">
        <f t="shared" si="2"/>
        <v>0.45045045045045046</v>
      </c>
      <c r="G37" s="27" t="str">
        <f t="shared" ref="G37:J37" si="8">IF(H15=0,"-",H15/$L15)</f>
        <v>-</v>
      </c>
      <c r="H37" s="27" t="str">
        <f t="shared" si="8"/>
        <v>-</v>
      </c>
      <c r="I37" s="27" t="str">
        <f t="shared" si="8"/>
        <v>-</v>
      </c>
      <c r="J37" s="27" t="str">
        <f t="shared" si="8"/>
        <v>-</v>
      </c>
    </row>
    <row r="38" spans="2:10" ht="20.149999999999999" customHeight="1" thickBot="1" x14ac:dyDescent="0.35">
      <c r="B38" s="4" t="s">
        <v>27</v>
      </c>
      <c r="C38" s="27">
        <f t="shared" si="2"/>
        <v>0.15124153498871332</v>
      </c>
      <c r="D38" s="27">
        <f t="shared" si="2"/>
        <v>0.13769751693002258</v>
      </c>
      <c r="E38" s="27">
        <f t="shared" si="2"/>
        <v>0.2979683972911964</v>
      </c>
      <c r="F38" s="27">
        <f t="shared" si="2"/>
        <v>0.39729119638826182</v>
      </c>
      <c r="G38" s="27" t="str">
        <f t="shared" ref="G38:J38" si="9">IF(H16=0,"-",H16/$L16)</f>
        <v>-</v>
      </c>
      <c r="H38" s="27" t="str">
        <f t="shared" si="9"/>
        <v>-</v>
      </c>
      <c r="I38" s="27">
        <f t="shared" si="9"/>
        <v>1.1286681715575621E-2</v>
      </c>
      <c r="J38" s="27">
        <f t="shared" si="9"/>
        <v>4.5146726862302479E-3</v>
      </c>
    </row>
    <row r="39" spans="2:10" ht="20.149999999999999" customHeight="1" thickBot="1" x14ac:dyDescent="0.35">
      <c r="B39" s="4" t="s">
        <v>28</v>
      </c>
      <c r="C39" s="27">
        <f t="shared" si="2"/>
        <v>0.14942528735632185</v>
      </c>
      <c r="D39" s="27">
        <f t="shared" si="2"/>
        <v>0.1310344827586207</v>
      </c>
      <c r="E39" s="27">
        <f t="shared" si="2"/>
        <v>0.3471264367816092</v>
      </c>
      <c r="F39" s="27">
        <f t="shared" si="2"/>
        <v>0.3724137931034483</v>
      </c>
      <c r="G39" s="27" t="str">
        <f t="shared" ref="G39:J39" si="10">IF(H17=0,"-",H17/$L17)</f>
        <v>-</v>
      </c>
      <c r="H39" s="27" t="str">
        <f t="shared" si="10"/>
        <v>-</v>
      </c>
      <c r="I39" s="27" t="str">
        <f t="shared" si="10"/>
        <v>-</v>
      </c>
      <c r="J39" s="27" t="str">
        <f t="shared" si="10"/>
        <v>-</v>
      </c>
    </row>
    <row r="40" spans="2:10" ht="20.149999999999999" customHeight="1" thickBot="1" x14ac:dyDescent="0.35">
      <c r="B40" s="4" t="s">
        <v>29</v>
      </c>
      <c r="C40" s="27">
        <f t="shared" si="2"/>
        <v>0.15165876777251186</v>
      </c>
      <c r="D40" s="27">
        <f t="shared" si="2"/>
        <v>0.13507109004739337</v>
      </c>
      <c r="E40" s="27">
        <f t="shared" si="2"/>
        <v>0.27330173775671407</v>
      </c>
      <c r="F40" s="27">
        <f t="shared" si="2"/>
        <v>0.43680884676145337</v>
      </c>
      <c r="G40" s="27" t="str">
        <f t="shared" ref="G40:J40" si="11">IF(H18=0,"-",H18/$L18)</f>
        <v>-</v>
      </c>
      <c r="H40" s="27">
        <f t="shared" si="11"/>
        <v>7.8988941548183253E-4</v>
      </c>
      <c r="I40" s="27" t="str">
        <f t="shared" si="11"/>
        <v>-</v>
      </c>
      <c r="J40" s="27">
        <f t="shared" si="11"/>
        <v>2.3696682464454978E-3</v>
      </c>
    </row>
    <row r="41" spans="2:10" ht="20.149999999999999" customHeight="1" thickBot="1" x14ac:dyDescent="0.35">
      <c r="B41" s="4" t="s">
        <v>30</v>
      </c>
      <c r="C41" s="27">
        <f t="shared" si="2"/>
        <v>0.12719665271966527</v>
      </c>
      <c r="D41" s="27">
        <f t="shared" si="2"/>
        <v>0.10292887029288703</v>
      </c>
      <c r="E41" s="27">
        <f t="shared" si="2"/>
        <v>0.30794979079497908</v>
      </c>
      <c r="F41" s="27">
        <f t="shared" si="2"/>
        <v>0.45606694560669458</v>
      </c>
      <c r="G41" s="27">
        <f t="shared" ref="G41:J41" si="12">IF(H19=0,"-",H19/$L19)</f>
        <v>3.3472803347280333E-3</v>
      </c>
      <c r="H41" s="27">
        <f t="shared" si="12"/>
        <v>1.6736401673640166E-3</v>
      </c>
      <c r="I41" s="27" t="str">
        <f t="shared" si="12"/>
        <v>-</v>
      </c>
      <c r="J41" s="27">
        <f t="shared" si="12"/>
        <v>8.3682008368200832E-4</v>
      </c>
    </row>
    <row r="42" spans="2:10" ht="20.149999999999999" customHeight="1" thickBot="1" x14ac:dyDescent="0.35">
      <c r="B42" s="4" t="s">
        <v>31</v>
      </c>
      <c r="C42" s="27">
        <f t="shared" si="2"/>
        <v>0.12403100775193798</v>
      </c>
      <c r="D42" s="27">
        <f t="shared" si="2"/>
        <v>0.10852713178294573</v>
      </c>
      <c r="E42" s="27">
        <f t="shared" si="2"/>
        <v>0.17829457364341086</v>
      </c>
      <c r="F42" s="27">
        <f t="shared" si="2"/>
        <v>0.51162790697674421</v>
      </c>
      <c r="G42" s="27" t="str">
        <f t="shared" ref="G42:J42" si="13">IF(H20=0,"-",H20/$L20)</f>
        <v>-</v>
      </c>
      <c r="H42" s="27" t="str">
        <f t="shared" si="13"/>
        <v>-</v>
      </c>
      <c r="I42" s="27" t="str">
        <f t="shared" si="13"/>
        <v>-</v>
      </c>
      <c r="J42" s="27">
        <f t="shared" si="13"/>
        <v>7.7519379844961239E-2</v>
      </c>
    </row>
    <row r="43" spans="2:10" ht="20.149999999999999" customHeight="1" thickBot="1" x14ac:dyDescent="0.35">
      <c r="B43" s="4" t="s">
        <v>32</v>
      </c>
      <c r="C43" s="27">
        <f t="shared" si="2"/>
        <v>0.17391304347826086</v>
      </c>
      <c r="D43" s="27">
        <f t="shared" si="2"/>
        <v>8.1521739130434784E-2</v>
      </c>
      <c r="E43" s="27">
        <f t="shared" si="2"/>
        <v>0.26630434782608697</v>
      </c>
      <c r="F43" s="27">
        <f t="shared" si="2"/>
        <v>0.47826086956521741</v>
      </c>
      <c r="G43" s="27" t="str">
        <f t="shared" ref="G43:J43" si="14">IF(H21=0,"-",H21/$L21)</f>
        <v>-</v>
      </c>
      <c r="H43" s="27" t="str">
        <f t="shared" si="14"/>
        <v>-</v>
      </c>
      <c r="I43" s="27" t="str">
        <f t="shared" si="14"/>
        <v>-</v>
      </c>
      <c r="J43" s="27" t="str">
        <f t="shared" si="14"/>
        <v>-</v>
      </c>
    </row>
    <row r="44" spans="2:10" ht="20.149999999999999" customHeight="1" thickBot="1" x14ac:dyDescent="0.35">
      <c r="B44" s="4" t="s">
        <v>33</v>
      </c>
      <c r="C44" s="27">
        <f t="shared" si="2"/>
        <v>0.11637931034482758</v>
      </c>
      <c r="D44" s="27">
        <f t="shared" si="2"/>
        <v>7.6149425287356326E-2</v>
      </c>
      <c r="E44" s="27">
        <f t="shared" si="2"/>
        <v>0.33045977011494254</v>
      </c>
      <c r="F44" s="27">
        <f t="shared" si="2"/>
        <v>0.47413793103448276</v>
      </c>
      <c r="G44" s="27" t="str">
        <f t="shared" ref="G44:J44" si="15">IF(H22=0,"-",H22/$L22)</f>
        <v>-</v>
      </c>
      <c r="H44" s="27" t="str">
        <f t="shared" si="15"/>
        <v>-</v>
      </c>
      <c r="I44" s="27" t="str">
        <f t="shared" si="15"/>
        <v>-</v>
      </c>
      <c r="J44" s="27">
        <f t="shared" si="15"/>
        <v>2.8735632183908046E-3</v>
      </c>
    </row>
    <row r="45" spans="2:10" ht="20.149999999999999" customHeight="1" thickBot="1" x14ac:dyDescent="0.35">
      <c r="B45" s="4" t="s">
        <v>34</v>
      </c>
      <c r="C45" s="27">
        <f t="shared" si="2"/>
        <v>0.16145833333333334</v>
      </c>
      <c r="D45" s="27">
        <f t="shared" si="2"/>
        <v>0.1328125</v>
      </c>
      <c r="E45" s="27">
        <f t="shared" si="2"/>
        <v>0.28645833333333331</v>
      </c>
      <c r="F45" s="27">
        <f t="shared" si="2"/>
        <v>0.4140625</v>
      </c>
      <c r="G45" s="27">
        <f t="shared" ref="G45:J45" si="16">IF(H23=0,"-",H23/$L23)</f>
        <v>2.6041666666666665E-3</v>
      </c>
      <c r="H45" s="27">
        <f t="shared" si="16"/>
        <v>2.6041666666666665E-3</v>
      </c>
      <c r="I45" s="27" t="str">
        <f t="shared" si="16"/>
        <v>-</v>
      </c>
      <c r="J45" s="27" t="str">
        <f t="shared" si="16"/>
        <v>-</v>
      </c>
    </row>
    <row r="46" spans="2:10" ht="20.149999999999999" customHeight="1" thickBot="1" x14ac:dyDescent="0.35">
      <c r="B46" s="4" t="s">
        <v>35</v>
      </c>
      <c r="C46" s="27">
        <f t="shared" si="2"/>
        <v>0.14634146341463414</v>
      </c>
      <c r="D46" s="27">
        <f t="shared" si="2"/>
        <v>0.17886178861788618</v>
      </c>
      <c r="E46" s="27">
        <f t="shared" si="2"/>
        <v>0.28455284552845528</v>
      </c>
      <c r="F46" s="27">
        <f t="shared" si="2"/>
        <v>0.38211382113821141</v>
      </c>
      <c r="G46" s="27" t="str">
        <f t="shared" ref="G46:J46" si="17">IF(H24=0,"-",H24/$L24)</f>
        <v>-</v>
      </c>
      <c r="H46" s="27" t="str">
        <f t="shared" si="17"/>
        <v>-</v>
      </c>
      <c r="I46" s="27">
        <f t="shared" si="17"/>
        <v>8.130081300813009E-3</v>
      </c>
      <c r="J46" s="27" t="str">
        <f t="shared" si="17"/>
        <v>-</v>
      </c>
    </row>
    <row r="47" spans="2:10" ht="20.149999999999999" customHeight="1" thickBot="1" x14ac:dyDescent="0.35">
      <c r="B47" s="5" t="s">
        <v>36</v>
      </c>
      <c r="C47" s="27">
        <f t="shared" si="2"/>
        <v>0.109717868338558</v>
      </c>
      <c r="D47" s="27">
        <f t="shared" si="2"/>
        <v>5.0156739811912224E-2</v>
      </c>
      <c r="E47" s="27">
        <f t="shared" si="2"/>
        <v>0.31347962382445144</v>
      </c>
      <c r="F47" s="27">
        <f t="shared" si="2"/>
        <v>0.49843260188087773</v>
      </c>
      <c r="G47" s="27" t="str">
        <f t="shared" ref="G47:J47" si="18">IF(H25=0,"-",H25/$L25)</f>
        <v>-</v>
      </c>
      <c r="H47" s="27">
        <f t="shared" si="18"/>
        <v>3.134796238244514E-3</v>
      </c>
      <c r="I47" s="27">
        <f t="shared" si="18"/>
        <v>1.8808777429467086E-2</v>
      </c>
      <c r="J47" s="27">
        <f t="shared" si="18"/>
        <v>6.269592476489028E-3</v>
      </c>
    </row>
    <row r="48" spans="2:10" ht="20.149999999999999" customHeight="1" thickBot="1" x14ac:dyDescent="0.35">
      <c r="B48" s="6" t="s">
        <v>37</v>
      </c>
      <c r="C48" s="28">
        <f t="shared" si="2"/>
        <v>0.16666666666666666</v>
      </c>
      <c r="D48" s="28">
        <f t="shared" si="2"/>
        <v>0.16666666666666666</v>
      </c>
      <c r="E48" s="28">
        <f t="shared" si="2"/>
        <v>0.22222222222222221</v>
      </c>
      <c r="F48" s="28">
        <f t="shared" si="2"/>
        <v>0.44444444444444442</v>
      </c>
      <c r="G48" s="28" t="str">
        <f t="shared" ref="G48:J48" si="19">IF(H26=0,"-",H26/$L26)</f>
        <v>-</v>
      </c>
      <c r="H48" s="28" t="str">
        <f t="shared" si="19"/>
        <v>-</v>
      </c>
      <c r="I48" s="28" t="str">
        <f t="shared" si="19"/>
        <v>-</v>
      </c>
      <c r="J48" s="28" t="str">
        <f t="shared" si="19"/>
        <v>-</v>
      </c>
    </row>
    <row r="49" spans="2:10" ht="20.149999999999999" customHeight="1" thickBot="1" x14ac:dyDescent="0.35">
      <c r="B49" s="7" t="s">
        <v>38</v>
      </c>
      <c r="C49" s="26">
        <f t="shared" si="2"/>
        <v>0.141031149301826</v>
      </c>
      <c r="D49" s="26">
        <f t="shared" si="2"/>
        <v>0.10880773361976369</v>
      </c>
      <c r="E49" s="26">
        <f t="shared" si="2"/>
        <v>0.27905477980665949</v>
      </c>
      <c r="F49" s="26">
        <f t="shared" si="2"/>
        <v>0.46530612244897956</v>
      </c>
      <c r="G49" s="26">
        <f t="shared" ref="G49:J49" si="20">IF(H27=0,"-",H27/$L27)</f>
        <v>1.0741138560687433E-3</v>
      </c>
      <c r="H49" s="26">
        <f t="shared" si="20"/>
        <v>8.5929108485499465E-4</v>
      </c>
      <c r="I49" s="26">
        <f t="shared" si="20"/>
        <v>1.3963480128893662E-3</v>
      </c>
      <c r="J49" s="26">
        <f t="shared" si="20"/>
        <v>2.4704618689581096E-3</v>
      </c>
    </row>
  </sheetData>
  <mergeCells count="3">
    <mergeCell ref="C8:F8"/>
    <mergeCell ref="H8:L8"/>
    <mergeCell ref="C30:J30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16" width="15" customWidth="1"/>
    <col min="17" max="17" width="14.15234375" bestFit="1" customWidth="1"/>
    <col min="18" max="18" width="21.61328125" hidden="1" customWidth="1"/>
    <col min="19" max="19" width="13.3828125" hidden="1" customWidth="1"/>
    <col min="20" max="26" width="15" customWidth="1"/>
  </cols>
  <sheetData>
    <row r="9" spans="2:26" ht="48.25" customHeight="1" x14ac:dyDescent="0.3">
      <c r="B9" s="10"/>
      <c r="C9" s="84" t="s">
        <v>162</v>
      </c>
      <c r="D9" s="84" t="s">
        <v>163</v>
      </c>
      <c r="E9" s="84" t="s">
        <v>164</v>
      </c>
      <c r="F9" s="84" t="s">
        <v>249</v>
      </c>
      <c r="G9" s="85" t="s">
        <v>165</v>
      </c>
      <c r="H9" s="84" t="s">
        <v>187</v>
      </c>
      <c r="I9" s="84" t="s">
        <v>166</v>
      </c>
      <c r="J9" s="84" t="s">
        <v>167</v>
      </c>
      <c r="K9" s="87"/>
      <c r="L9" s="87"/>
      <c r="M9" s="84" t="s">
        <v>168</v>
      </c>
      <c r="N9" s="84" t="s">
        <v>169</v>
      </c>
      <c r="O9" s="84" t="s">
        <v>170</v>
      </c>
      <c r="P9" s="87" t="s">
        <v>171</v>
      </c>
      <c r="Q9" s="87" t="s">
        <v>172</v>
      </c>
      <c r="R9" s="84" t="s">
        <v>173</v>
      </c>
      <c r="S9" s="84" t="s">
        <v>174</v>
      </c>
      <c r="T9" s="84" t="s">
        <v>175</v>
      </c>
      <c r="U9" s="84" t="s">
        <v>176</v>
      </c>
      <c r="V9" s="84" t="s">
        <v>177</v>
      </c>
      <c r="W9" s="84" t="s">
        <v>178</v>
      </c>
      <c r="X9" s="84" t="s">
        <v>179</v>
      </c>
      <c r="Y9" s="84" t="s">
        <v>180</v>
      </c>
      <c r="Z9" s="84" t="s">
        <v>181</v>
      </c>
    </row>
    <row r="10" spans="2:26" ht="73.5" customHeight="1" thickBot="1" x14ac:dyDescent="0.35">
      <c r="B10" s="10"/>
      <c r="C10" s="84"/>
      <c r="D10" s="84"/>
      <c r="E10" s="84"/>
      <c r="F10" s="84"/>
      <c r="G10" s="86"/>
      <c r="H10" s="84"/>
      <c r="I10" s="84"/>
      <c r="J10" s="38" t="s">
        <v>182</v>
      </c>
      <c r="K10" s="38" t="s">
        <v>183</v>
      </c>
      <c r="L10" s="38" t="s">
        <v>184</v>
      </c>
      <c r="M10" s="84"/>
      <c r="N10" s="84"/>
      <c r="O10" s="38" t="s">
        <v>51</v>
      </c>
      <c r="P10" s="38" t="s">
        <v>185</v>
      </c>
      <c r="Q10" s="38" t="s">
        <v>186</v>
      </c>
      <c r="R10" s="84"/>
      <c r="S10" s="84"/>
      <c r="T10" s="84"/>
      <c r="U10" s="84"/>
      <c r="V10" s="84"/>
      <c r="W10" s="84"/>
      <c r="X10" s="84"/>
      <c r="Y10" s="84"/>
      <c r="Z10" s="84"/>
    </row>
    <row r="11" spans="2:26" ht="20.149999999999999" customHeight="1" thickBot="1" x14ac:dyDescent="0.35">
      <c r="B11" s="3" t="s">
        <v>21</v>
      </c>
      <c r="C11" s="18">
        <v>8463</v>
      </c>
      <c r="D11" s="18">
        <v>6181</v>
      </c>
      <c r="E11" s="18">
        <v>2282</v>
      </c>
      <c r="F11" s="18">
        <v>11</v>
      </c>
      <c r="G11" s="18">
        <v>9811</v>
      </c>
      <c r="H11" s="18">
        <v>70</v>
      </c>
      <c r="I11" s="18">
        <v>5</v>
      </c>
      <c r="J11" s="18">
        <v>7193</v>
      </c>
      <c r="K11" s="18">
        <v>140</v>
      </c>
      <c r="L11" s="18">
        <v>1207</v>
      </c>
      <c r="M11" s="18">
        <v>733</v>
      </c>
      <c r="N11" s="18">
        <v>463</v>
      </c>
      <c r="O11" s="18">
        <v>872</v>
      </c>
      <c r="P11" s="18">
        <v>566</v>
      </c>
      <c r="Q11" s="18">
        <v>306</v>
      </c>
      <c r="R11" s="31">
        <v>8847347</v>
      </c>
      <c r="S11" s="31">
        <v>4492323</v>
      </c>
      <c r="T11" s="39">
        <f>+(G11/R11)*100</f>
        <v>0.11089199960168852</v>
      </c>
      <c r="U11" s="39">
        <f>+G11/S11*100</f>
        <v>0.21839480375743242</v>
      </c>
      <c r="V11" s="39">
        <f t="shared" ref="V11:V28" si="0">+C11/S11*100</f>
        <v>0.18838805669138214</v>
      </c>
      <c r="W11" s="41">
        <f t="shared" ref="W11:W28" si="1">+O11/G11</f>
        <v>8.8879828763632651E-2</v>
      </c>
      <c r="X11" s="41">
        <f t="shared" ref="X11:X28" si="2">O11/C11</f>
        <v>0.10303674819803853</v>
      </c>
      <c r="Y11" s="41">
        <f>'Órdenes y Medidas'!C12/'Denuncias-Renuncias'!G11</f>
        <v>0.20354703903781471</v>
      </c>
      <c r="Z11" s="41">
        <f>'Órdenes y Medidas'!C12/'Denuncias-Renuncias'!C11</f>
        <v>0.23596833274252629</v>
      </c>
    </row>
    <row r="12" spans="2:26" ht="20.149999999999999" customHeight="1" thickBot="1" x14ac:dyDescent="0.35">
      <c r="B12" s="4" t="s">
        <v>22</v>
      </c>
      <c r="C12" s="19">
        <v>1016</v>
      </c>
      <c r="D12" s="19">
        <v>558</v>
      </c>
      <c r="E12" s="19">
        <v>458</v>
      </c>
      <c r="F12" s="19">
        <v>8</v>
      </c>
      <c r="G12" s="19">
        <v>1114</v>
      </c>
      <c r="H12" s="19">
        <v>20</v>
      </c>
      <c r="I12" s="19">
        <v>5</v>
      </c>
      <c r="J12" s="19">
        <v>710</v>
      </c>
      <c r="K12" s="19">
        <v>28</v>
      </c>
      <c r="L12" s="19">
        <v>277</v>
      </c>
      <c r="M12" s="19">
        <v>54</v>
      </c>
      <c r="N12" s="19">
        <v>20</v>
      </c>
      <c r="O12" s="19">
        <v>221</v>
      </c>
      <c r="P12" s="19">
        <v>129</v>
      </c>
      <c r="Q12" s="19">
        <v>92</v>
      </c>
      <c r="R12" s="19">
        <v>1364621</v>
      </c>
      <c r="S12" s="19">
        <v>687834</v>
      </c>
      <c r="T12" s="39">
        <f t="shared" ref="T12:T28" si="3">+(G12/R12)*100</f>
        <v>8.1634387863003713E-2</v>
      </c>
      <c r="U12" s="39">
        <f t="shared" ref="U12:U28" si="4">+G12/S12*100</f>
        <v>0.16195768164993296</v>
      </c>
      <c r="V12" s="39">
        <f t="shared" si="0"/>
        <v>0.14771005795002864</v>
      </c>
      <c r="W12" s="42">
        <f t="shared" si="1"/>
        <v>0.19838420107719928</v>
      </c>
      <c r="X12" s="42">
        <f t="shared" si="2"/>
        <v>0.21751968503937008</v>
      </c>
      <c r="Y12" s="42">
        <f>'Órdenes y Medidas'!C13/'Denuncias-Renuncias'!G12</f>
        <v>0.21454219030520646</v>
      </c>
      <c r="Z12" s="42">
        <f>'Órdenes y Medidas'!C13/'Denuncias-Renuncias'!C12</f>
        <v>0.23523622047244094</v>
      </c>
    </row>
    <row r="13" spans="2:26" ht="20.149999999999999" customHeight="1" thickBot="1" x14ac:dyDescent="0.35">
      <c r="B13" s="4" t="s">
        <v>23</v>
      </c>
      <c r="C13" s="19">
        <v>776</v>
      </c>
      <c r="D13" s="19">
        <v>540</v>
      </c>
      <c r="E13" s="19">
        <v>236</v>
      </c>
      <c r="F13" s="19">
        <v>1</v>
      </c>
      <c r="G13" s="19">
        <v>883</v>
      </c>
      <c r="H13" s="19">
        <v>21</v>
      </c>
      <c r="I13" s="19">
        <v>0</v>
      </c>
      <c r="J13" s="19">
        <v>507</v>
      </c>
      <c r="K13" s="19">
        <v>7</v>
      </c>
      <c r="L13" s="19">
        <v>132</v>
      </c>
      <c r="M13" s="19">
        <v>149</v>
      </c>
      <c r="N13" s="19">
        <v>67</v>
      </c>
      <c r="O13" s="19">
        <v>140</v>
      </c>
      <c r="P13" s="19">
        <v>90</v>
      </c>
      <c r="Q13" s="19">
        <v>50</v>
      </c>
      <c r="R13" s="19">
        <v>1015128</v>
      </c>
      <c r="S13" s="19">
        <v>530617</v>
      </c>
      <c r="T13" s="39">
        <f t="shared" si="3"/>
        <v>8.698410446761394E-2</v>
      </c>
      <c r="U13" s="39">
        <f t="shared" si="4"/>
        <v>0.16641004717150035</v>
      </c>
      <c r="V13" s="39">
        <f t="shared" si="0"/>
        <v>0.14624484326736611</v>
      </c>
      <c r="W13" s="42">
        <f t="shared" si="1"/>
        <v>0.15855039637599094</v>
      </c>
      <c r="X13" s="42">
        <f t="shared" si="2"/>
        <v>0.18041237113402062</v>
      </c>
      <c r="Y13" s="42">
        <f>'Órdenes y Medidas'!C14/'Denuncias-Renuncias'!G13</f>
        <v>0.17440543601359004</v>
      </c>
      <c r="Z13" s="42">
        <f>'Órdenes y Medidas'!C14/'Denuncias-Renuncias'!C13</f>
        <v>0.19845360824742267</v>
      </c>
    </row>
    <row r="14" spans="2:26" ht="20.149999999999999" customHeight="1" thickBot="1" x14ac:dyDescent="0.35">
      <c r="B14" s="4" t="s">
        <v>24</v>
      </c>
      <c r="C14" s="19">
        <v>1799</v>
      </c>
      <c r="D14" s="19">
        <v>961</v>
      </c>
      <c r="E14" s="19">
        <v>838</v>
      </c>
      <c r="F14" s="19">
        <v>5</v>
      </c>
      <c r="G14" s="19">
        <v>2025</v>
      </c>
      <c r="H14" s="19">
        <v>46</v>
      </c>
      <c r="I14" s="19">
        <v>16</v>
      </c>
      <c r="J14" s="19">
        <v>1403</v>
      </c>
      <c r="K14" s="19">
        <v>69</v>
      </c>
      <c r="L14" s="19">
        <v>213</v>
      </c>
      <c r="M14" s="19">
        <v>244</v>
      </c>
      <c r="N14" s="19">
        <v>34</v>
      </c>
      <c r="O14" s="19">
        <v>283</v>
      </c>
      <c r="P14" s="19">
        <v>146</v>
      </c>
      <c r="Q14" s="19">
        <v>137</v>
      </c>
      <c r="R14" s="19">
        <v>1249844</v>
      </c>
      <c r="S14" s="19">
        <v>627171</v>
      </c>
      <c r="T14" s="39">
        <f t="shared" si="3"/>
        <v>0.16202022012347139</v>
      </c>
      <c r="U14" s="39">
        <f t="shared" si="4"/>
        <v>0.32287844941810129</v>
      </c>
      <c r="V14" s="39">
        <f t="shared" si="0"/>
        <v>0.2868436200015626</v>
      </c>
      <c r="W14" s="42">
        <f t="shared" si="1"/>
        <v>0.13975308641975309</v>
      </c>
      <c r="X14" s="42">
        <f t="shared" si="2"/>
        <v>0.15730961645358532</v>
      </c>
      <c r="Y14" s="42">
        <f>'Órdenes y Medidas'!C15/'Denuncias-Renuncias'!G14</f>
        <v>0.16098765432098766</v>
      </c>
      <c r="Z14" s="42">
        <f>'Órdenes y Medidas'!C15/'Denuncias-Renuncias'!C14</f>
        <v>0.18121178432462479</v>
      </c>
    </row>
    <row r="15" spans="2:26" ht="20.149999999999999" customHeight="1" thickBot="1" x14ac:dyDescent="0.35">
      <c r="B15" s="4" t="s">
        <v>25</v>
      </c>
      <c r="C15" s="19">
        <v>2672</v>
      </c>
      <c r="D15" s="19">
        <v>1967</v>
      </c>
      <c r="E15" s="19">
        <v>705</v>
      </c>
      <c r="F15" s="19">
        <v>10</v>
      </c>
      <c r="G15" s="19">
        <v>2974</v>
      </c>
      <c r="H15" s="19">
        <v>19</v>
      </c>
      <c r="I15" s="19">
        <v>20</v>
      </c>
      <c r="J15" s="19">
        <v>1796</v>
      </c>
      <c r="K15" s="19">
        <v>132</v>
      </c>
      <c r="L15" s="19">
        <v>474</v>
      </c>
      <c r="M15" s="19">
        <v>407</v>
      </c>
      <c r="N15" s="19">
        <v>126</v>
      </c>
      <c r="O15" s="19">
        <v>329</v>
      </c>
      <c r="P15" s="19">
        <v>176</v>
      </c>
      <c r="Q15" s="19">
        <v>153</v>
      </c>
      <c r="R15" s="19">
        <v>2258866</v>
      </c>
      <c r="S15" s="19">
        <v>1144045</v>
      </c>
      <c r="T15" s="39">
        <f t="shared" si="3"/>
        <v>0.13165898287016584</v>
      </c>
      <c r="U15" s="39">
        <f t="shared" si="4"/>
        <v>0.25995480946990723</v>
      </c>
      <c r="V15" s="39">
        <f t="shared" si="0"/>
        <v>0.23355724643698456</v>
      </c>
      <c r="W15" s="42">
        <f t="shared" si="1"/>
        <v>0.11062542030934767</v>
      </c>
      <c r="X15" s="42">
        <f t="shared" si="2"/>
        <v>0.12312874251497007</v>
      </c>
      <c r="Y15" s="42">
        <f>'Órdenes y Medidas'!C16/'Denuncias-Renuncias'!G15</f>
        <v>0.12878278412911903</v>
      </c>
      <c r="Z15" s="42">
        <f>'Órdenes y Medidas'!C16/'Denuncias-Renuncias'!C15</f>
        <v>0.14333832335329341</v>
      </c>
    </row>
    <row r="16" spans="2:26" ht="20.149999999999999" customHeight="1" thickBot="1" x14ac:dyDescent="0.35">
      <c r="B16" s="4" t="s">
        <v>26</v>
      </c>
      <c r="C16" s="19">
        <v>447</v>
      </c>
      <c r="D16" s="19">
        <v>269</v>
      </c>
      <c r="E16" s="19">
        <v>178</v>
      </c>
      <c r="F16" s="19">
        <v>0</v>
      </c>
      <c r="G16" s="19">
        <v>483</v>
      </c>
      <c r="H16" s="19">
        <v>1</v>
      </c>
      <c r="I16" s="19">
        <v>0</v>
      </c>
      <c r="J16" s="19">
        <v>344</v>
      </c>
      <c r="K16" s="19">
        <v>0</v>
      </c>
      <c r="L16" s="19">
        <v>90</v>
      </c>
      <c r="M16" s="19">
        <v>32</v>
      </c>
      <c r="N16" s="19">
        <v>16</v>
      </c>
      <c r="O16" s="19">
        <v>103</v>
      </c>
      <c r="P16" s="19">
        <v>55</v>
      </c>
      <c r="Q16" s="19">
        <v>48</v>
      </c>
      <c r="R16" s="19">
        <v>593623</v>
      </c>
      <c r="S16" s="19">
        <v>306163</v>
      </c>
      <c r="T16" s="39">
        <f t="shared" si="3"/>
        <v>8.1364771917530151E-2</v>
      </c>
      <c r="U16" s="39">
        <f t="shared" si="4"/>
        <v>0.1577591021775982</v>
      </c>
      <c r="V16" s="39">
        <f t="shared" si="0"/>
        <v>0.14600065977926791</v>
      </c>
      <c r="W16" s="42">
        <f t="shared" si="1"/>
        <v>0.21325051759834368</v>
      </c>
      <c r="X16" s="42">
        <f t="shared" si="2"/>
        <v>0.23042505592841164</v>
      </c>
      <c r="Y16" s="42">
        <f>'Órdenes y Medidas'!C17/'Denuncias-Renuncias'!G16</f>
        <v>0.22981366459627328</v>
      </c>
      <c r="Z16" s="42">
        <f>'Órdenes y Medidas'!C17/'Denuncias-Renuncias'!C16</f>
        <v>0.24832214765100671</v>
      </c>
    </row>
    <row r="17" spans="2:28" ht="20.149999999999999" customHeight="1" thickBot="1" x14ac:dyDescent="0.35">
      <c r="B17" s="4" t="s">
        <v>27</v>
      </c>
      <c r="C17" s="19">
        <v>1392</v>
      </c>
      <c r="D17" s="19">
        <v>751</v>
      </c>
      <c r="E17" s="19">
        <v>641</v>
      </c>
      <c r="F17" s="19">
        <v>16</v>
      </c>
      <c r="G17" s="19">
        <v>1480</v>
      </c>
      <c r="H17" s="19">
        <v>14</v>
      </c>
      <c r="I17" s="19">
        <v>0</v>
      </c>
      <c r="J17" s="19">
        <v>1158</v>
      </c>
      <c r="K17" s="19">
        <v>17</v>
      </c>
      <c r="L17" s="19">
        <v>275</v>
      </c>
      <c r="M17" s="19">
        <v>14</v>
      </c>
      <c r="N17" s="19">
        <v>2</v>
      </c>
      <c r="O17" s="19">
        <v>154</v>
      </c>
      <c r="P17" s="19">
        <v>56</v>
      </c>
      <c r="Q17" s="19">
        <v>98</v>
      </c>
      <c r="R17" s="19">
        <v>2401221</v>
      </c>
      <c r="S17" s="19">
        <v>1218323</v>
      </c>
      <c r="T17" s="39">
        <f t="shared" si="3"/>
        <v>6.1635309702855343E-2</v>
      </c>
      <c r="U17" s="39">
        <f t="shared" si="4"/>
        <v>0.12147845850402562</v>
      </c>
      <c r="V17" s="39">
        <f t="shared" si="0"/>
        <v>0.11425541502540787</v>
      </c>
      <c r="W17" s="42">
        <f t="shared" si="1"/>
        <v>0.10405405405405406</v>
      </c>
      <c r="X17" s="42">
        <f t="shared" si="2"/>
        <v>0.11063218390804598</v>
      </c>
      <c r="Y17" s="42">
        <f>'Órdenes y Medidas'!C18/'Denuncias-Renuncias'!G17</f>
        <v>0.29459459459459458</v>
      </c>
      <c r="Z17" s="42">
        <f>'Órdenes y Medidas'!C18/'Denuncias-Renuncias'!C17</f>
        <v>0.31321839080459768</v>
      </c>
    </row>
    <row r="18" spans="2:28" ht="20.149999999999999" customHeight="1" thickBot="1" x14ac:dyDescent="0.35">
      <c r="B18" s="4" t="s">
        <v>28</v>
      </c>
      <c r="C18" s="19">
        <v>1846</v>
      </c>
      <c r="D18" s="19">
        <v>1265</v>
      </c>
      <c r="E18" s="19">
        <v>581</v>
      </c>
      <c r="F18" s="19">
        <v>0</v>
      </c>
      <c r="G18" s="19">
        <v>2188</v>
      </c>
      <c r="H18" s="19">
        <v>14</v>
      </c>
      <c r="I18" s="19">
        <v>0</v>
      </c>
      <c r="J18" s="19">
        <v>1845</v>
      </c>
      <c r="K18" s="19">
        <v>42</v>
      </c>
      <c r="L18" s="19">
        <v>108</v>
      </c>
      <c r="M18" s="19">
        <v>78</v>
      </c>
      <c r="N18" s="19">
        <v>101</v>
      </c>
      <c r="O18" s="19">
        <v>157</v>
      </c>
      <c r="P18" s="19">
        <v>100</v>
      </c>
      <c r="Q18" s="19">
        <v>57</v>
      </c>
      <c r="R18" s="19">
        <v>2126378</v>
      </c>
      <c r="S18" s="19">
        <v>1058878</v>
      </c>
      <c r="T18" s="39">
        <f t="shared" si="3"/>
        <v>0.10289797956901359</v>
      </c>
      <c r="U18" s="39">
        <f t="shared" si="4"/>
        <v>0.20663381428266525</v>
      </c>
      <c r="V18" s="39">
        <f t="shared" si="0"/>
        <v>0.17433547585274226</v>
      </c>
      <c r="W18" s="42">
        <f t="shared" si="1"/>
        <v>7.1755027422303469E-2</v>
      </c>
      <c r="X18" s="42">
        <f t="shared" si="2"/>
        <v>8.5048754062838572E-2</v>
      </c>
      <c r="Y18" s="42">
        <f>'Órdenes y Medidas'!C19/'Denuncias-Renuncias'!G18</f>
        <v>0.19881170018281535</v>
      </c>
      <c r="Z18" s="42">
        <f>'Órdenes y Medidas'!C19/'Denuncias-Renuncias'!C18</f>
        <v>0.23564463705308775</v>
      </c>
      <c r="AB18" s="58"/>
    </row>
    <row r="19" spans="2:28" ht="20.149999999999999" customHeight="1" thickBot="1" x14ac:dyDescent="0.35">
      <c r="B19" s="4" t="s">
        <v>29</v>
      </c>
      <c r="C19" s="19">
        <v>5709</v>
      </c>
      <c r="D19" s="19">
        <v>2966</v>
      </c>
      <c r="E19" s="19">
        <v>2743</v>
      </c>
      <c r="F19" s="19">
        <v>7</v>
      </c>
      <c r="G19" s="19">
        <v>5981</v>
      </c>
      <c r="H19" s="19">
        <v>19</v>
      </c>
      <c r="I19" s="19">
        <v>37</v>
      </c>
      <c r="J19" s="19">
        <v>4862</v>
      </c>
      <c r="K19" s="19">
        <v>29</v>
      </c>
      <c r="L19" s="19">
        <v>660</v>
      </c>
      <c r="M19" s="19">
        <v>298</v>
      </c>
      <c r="N19" s="19">
        <v>76</v>
      </c>
      <c r="O19" s="19">
        <v>645</v>
      </c>
      <c r="P19" s="19">
        <v>311</v>
      </c>
      <c r="Q19" s="19">
        <v>334</v>
      </c>
      <c r="R19" s="19">
        <v>8124126</v>
      </c>
      <c r="S19" s="19">
        <v>4117292</v>
      </c>
      <c r="T19" s="39">
        <f t="shared" si="3"/>
        <v>7.3620226963491214E-2</v>
      </c>
      <c r="U19" s="39">
        <f t="shared" si="4"/>
        <v>0.14526538316932586</v>
      </c>
      <c r="V19" s="39">
        <f t="shared" si="0"/>
        <v>0.13865909923318531</v>
      </c>
      <c r="W19" s="42">
        <f t="shared" si="1"/>
        <v>0.10784149807724461</v>
      </c>
      <c r="X19" s="42">
        <f t="shared" si="2"/>
        <v>0.11297950604308986</v>
      </c>
      <c r="Y19" s="42">
        <f>'Órdenes y Medidas'!C20/'Denuncias-Renuncias'!G19</f>
        <v>0.21100150476508944</v>
      </c>
      <c r="Z19" s="42">
        <f>'Órdenes y Medidas'!C20/'Denuncias-Renuncias'!C19</f>
        <v>0.22105447538973549</v>
      </c>
      <c r="AB19" s="58"/>
    </row>
    <row r="20" spans="2:28" ht="20.149999999999999" customHeight="1" thickBot="1" x14ac:dyDescent="0.35">
      <c r="B20" s="4" t="s">
        <v>30</v>
      </c>
      <c r="C20" s="19">
        <v>6327</v>
      </c>
      <c r="D20" s="19">
        <v>3492</v>
      </c>
      <c r="E20" s="19">
        <v>2835</v>
      </c>
      <c r="F20" s="19">
        <v>8</v>
      </c>
      <c r="G20" s="19">
        <v>7080</v>
      </c>
      <c r="H20" s="19">
        <v>119</v>
      </c>
      <c r="I20" s="19">
        <v>15</v>
      </c>
      <c r="J20" s="19">
        <v>4827</v>
      </c>
      <c r="K20" s="19">
        <v>195</v>
      </c>
      <c r="L20" s="19">
        <v>1084</v>
      </c>
      <c r="M20" s="19">
        <v>536</v>
      </c>
      <c r="N20" s="19">
        <v>304</v>
      </c>
      <c r="O20" s="19">
        <v>921</v>
      </c>
      <c r="P20" s="19">
        <v>470</v>
      </c>
      <c r="Q20" s="19">
        <v>451</v>
      </c>
      <c r="R20" s="19">
        <v>5425182</v>
      </c>
      <c r="S20" s="19">
        <v>2754625</v>
      </c>
      <c r="T20" s="39">
        <f t="shared" si="3"/>
        <v>0.13050253429285874</v>
      </c>
      <c r="U20" s="39">
        <f t="shared" si="4"/>
        <v>0.2570222807097155</v>
      </c>
      <c r="V20" s="39">
        <f t="shared" si="0"/>
        <v>0.22968643644779235</v>
      </c>
      <c r="W20" s="42">
        <f t="shared" si="1"/>
        <v>0.13008474576271187</v>
      </c>
      <c r="X20" s="42">
        <f t="shared" si="2"/>
        <v>0.14556661925082978</v>
      </c>
      <c r="Y20" s="42">
        <f>'Órdenes y Medidas'!C21/'Denuncias-Renuncias'!G20</f>
        <v>0.16779661016949152</v>
      </c>
      <c r="Z20" s="42">
        <f>'Órdenes y Medidas'!C21/'Denuncias-Renuncias'!C20</f>
        <v>0.18776671408250356</v>
      </c>
      <c r="AB20" s="58"/>
    </row>
    <row r="21" spans="2:28" ht="20.149999999999999" customHeight="1" thickBot="1" x14ac:dyDescent="0.35">
      <c r="B21" s="4" t="s">
        <v>31</v>
      </c>
      <c r="C21" s="19">
        <v>729</v>
      </c>
      <c r="D21" s="19">
        <v>676</v>
      </c>
      <c r="E21" s="19">
        <v>53</v>
      </c>
      <c r="F21" s="19">
        <v>10</v>
      </c>
      <c r="G21" s="19">
        <v>893</v>
      </c>
      <c r="H21" s="19">
        <v>12</v>
      </c>
      <c r="I21" s="19">
        <v>0</v>
      </c>
      <c r="J21" s="19">
        <v>657</v>
      </c>
      <c r="K21" s="19">
        <v>0</v>
      </c>
      <c r="L21" s="19">
        <v>196</v>
      </c>
      <c r="M21" s="19">
        <v>28</v>
      </c>
      <c r="N21" s="19">
        <v>0</v>
      </c>
      <c r="O21" s="19">
        <v>62</v>
      </c>
      <c r="P21" s="19">
        <v>55</v>
      </c>
      <c r="Q21" s="19">
        <v>7</v>
      </c>
      <c r="R21" s="19">
        <v>1053345</v>
      </c>
      <c r="S21" s="19">
        <v>532913</v>
      </c>
      <c r="T21" s="39">
        <f t="shared" si="3"/>
        <v>8.4777542020895338E-2</v>
      </c>
      <c r="U21" s="39">
        <f t="shared" si="4"/>
        <v>0.16756956576401777</v>
      </c>
      <c r="V21" s="39">
        <f t="shared" si="0"/>
        <v>0.13679531180511639</v>
      </c>
      <c r="W21" s="42">
        <f t="shared" si="1"/>
        <v>6.942889137737962E-2</v>
      </c>
      <c r="X21" s="42">
        <f t="shared" si="2"/>
        <v>8.5048010973936897E-2</v>
      </c>
      <c r="Y21" s="42">
        <f>'Órdenes y Medidas'!C22/'Denuncias-Renuncias'!G21</f>
        <v>0.13325867861142218</v>
      </c>
      <c r="Z21" s="42">
        <f>'Órdenes y Medidas'!C22/'Denuncias-Renuncias'!C21</f>
        <v>0.16323731138545952</v>
      </c>
      <c r="AB21" s="58"/>
    </row>
    <row r="22" spans="2:28" ht="20.149999999999999" customHeight="1" thickBot="1" x14ac:dyDescent="0.35">
      <c r="B22" s="4" t="s">
        <v>32</v>
      </c>
      <c r="C22" s="19">
        <v>1741</v>
      </c>
      <c r="D22" s="19">
        <v>1274</v>
      </c>
      <c r="E22" s="19">
        <v>467</v>
      </c>
      <c r="F22" s="19">
        <v>7</v>
      </c>
      <c r="G22" s="19">
        <v>1906</v>
      </c>
      <c r="H22" s="19">
        <v>16</v>
      </c>
      <c r="I22" s="19">
        <v>1</v>
      </c>
      <c r="J22" s="19">
        <v>1575</v>
      </c>
      <c r="K22" s="19">
        <v>31</v>
      </c>
      <c r="L22" s="19">
        <v>224</v>
      </c>
      <c r="M22" s="19">
        <v>47</v>
      </c>
      <c r="N22" s="19">
        <v>12</v>
      </c>
      <c r="O22" s="19">
        <v>83</v>
      </c>
      <c r="P22" s="19">
        <v>65</v>
      </c>
      <c r="Q22" s="19">
        <v>18</v>
      </c>
      <c r="R22" s="19">
        <v>2714741</v>
      </c>
      <c r="S22" s="19">
        <v>1407914</v>
      </c>
      <c r="T22" s="39">
        <f t="shared" si="3"/>
        <v>7.0209275949344702E-2</v>
      </c>
      <c r="U22" s="39">
        <f t="shared" si="4"/>
        <v>0.13537758698329586</v>
      </c>
      <c r="V22" s="39">
        <f t="shared" si="0"/>
        <v>0.12365812116365062</v>
      </c>
      <c r="W22" s="42">
        <f t="shared" si="1"/>
        <v>4.354669464847849E-2</v>
      </c>
      <c r="X22" s="42">
        <f t="shared" si="2"/>
        <v>4.7673750717978171E-2</v>
      </c>
      <c r="Y22" s="42">
        <f>'Órdenes y Medidas'!C23/'Denuncias-Renuncias'!G22</f>
        <v>0.1930745015739769</v>
      </c>
      <c r="Z22" s="42">
        <f>'Órdenes y Medidas'!C23/'Denuncias-Renuncias'!C22</f>
        <v>0.21137277426766227</v>
      </c>
      <c r="AB22" s="58"/>
    </row>
    <row r="23" spans="2:28" ht="20.149999999999999" customHeight="1" thickBot="1" x14ac:dyDescent="0.35">
      <c r="B23" s="4" t="s">
        <v>33</v>
      </c>
      <c r="C23" s="19">
        <v>7859</v>
      </c>
      <c r="D23" s="19">
        <v>4160</v>
      </c>
      <c r="E23" s="19">
        <v>3699</v>
      </c>
      <c r="F23" s="19">
        <v>11</v>
      </c>
      <c r="G23" s="19">
        <v>9365</v>
      </c>
      <c r="H23" s="19">
        <v>37</v>
      </c>
      <c r="I23" s="19">
        <v>7</v>
      </c>
      <c r="J23" s="19">
        <v>7391</v>
      </c>
      <c r="K23" s="19">
        <v>70</v>
      </c>
      <c r="L23" s="19">
        <v>1185</v>
      </c>
      <c r="M23" s="19">
        <v>423</v>
      </c>
      <c r="N23" s="19">
        <v>252</v>
      </c>
      <c r="O23" s="19">
        <v>957</v>
      </c>
      <c r="P23" s="19">
        <v>517</v>
      </c>
      <c r="Q23" s="19">
        <v>440</v>
      </c>
      <c r="R23" s="19">
        <v>7113886</v>
      </c>
      <c r="S23" s="19">
        <v>3706476</v>
      </c>
      <c r="T23" s="39">
        <f t="shared" si="3"/>
        <v>0.13164394256528711</v>
      </c>
      <c r="U23" s="39">
        <f t="shared" si="4"/>
        <v>0.25266587453958961</v>
      </c>
      <c r="V23" s="39">
        <f t="shared" si="0"/>
        <v>0.21203428809467539</v>
      </c>
      <c r="W23" s="42">
        <f t="shared" si="1"/>
        <v>0.10218900160170849</v>
      </c>
      <c r="X23" s="42">
        <f t="shared" si="2"/>
        <v>0.12177121771217712</v>
      </c>
      <c r="Y23" s="42">
        <f>'Órdenes y Medidas'!C24/'Denuncias-Renuncias'!G23</f>
        <v>0.14821142552055525</v>
      </c>
      <c r="Z23" s="42">
        <f>'Órdenes y Medidas'!C24/'Denuncias-Renuncias'!C23</f>
        <v>0.17661280061076473</v>
      </c>
      <c r="AB23" s="58"/>
    </row>
    <row r="24" spans="2:28" ht="20.149999999999999" customHeight="1" thickBot="1" x14ac:dyDescent="0.35">
      <c r="B24" s="4" t="s">
        <v>34</v>
      </c>
      <c r="C24" s="19">
        <v>1682</v>
      </c>
      <c r="D24" s="19">
        <v>1030</v>
      </c>
      <c r="E24" s="19">
        <v>652</v>
      </c>
      <c r="F24" s="19">
        <v>2</v>
      </c>
      <c r="G24" s="19">
        <v>1856</v>
      </c>
      <c r="H24" s="19">
        <v>19</v>
      </c>
      <c r="I24" s="19">
        <v>5</v>
      </c>
      <c r="J24" s="19">
        <v>1154</v>
      </c>
      <c r="K24" s="19">
        <v>68</v>
      </c>
      <c r="L24" s="19">
        <v>482</v>
      </c>
      <c r="M24" s="19">
        <v>120</v>
      </c>
      <c r="N24" s="19">
        <v>8</v>
      </c>
      <c r="O24" s="19">
        <v>149</v>
      </c>
      <c r="P24" s="19">
        <v>93</v>
      </c>
      <c r="Q24" s="19">
        <v>56</v>
      </c>
      <c r="R24" s="19">
        <v>1586989</v>
      </c>
      <c r="S24" s="19">
        <v>792084</v>
      </c>
      <c r="T24" s="39">
        <f t="shared" si="3"/>
        <v>0.11695103116656763</v>
      </c>
      <c r="U24" s="39">
        <f t="shared" si="4"/>
        <v>0.23431858237257666</v>
      </c>
      <c r="V24" s="39">
        <f t="shared" si="0"/>
        <v>0.21235121527514755</v>
      </c>
      <c r="W24" s="42">
        <f t="shared" si="1"/>
        <v>8.0280172413793108E-2</v>
      </c>
      <c r="X24" s="42">
        <f t="shared" si="2"/>
        <v>8.8585017835909635E-2</v>
      </c>
      <c r="Y24" s="42">
        <f>'Órdenes y Medidas'!C25/'Denuncias-Renuncias'!G24</f>
        <v>0.20581896551724138</v>
      </c>
      <c r="Z24" s="42">
        <f>'Órdenes y Medidas'!C25/'Denuncias-Renuncias'!C24</f>
        <v>0.22711058263971462</v>
      </c>
      <c r="AB24" s="58"/>
    </row>
    <row r="25" spans="2:28" ht="20.149999999999999" customHeight="1" thickBot="1" x14ac:dyDescent="0.35">
      <c r="B25" s="4" t="s">
        <v>35</v>
      </c>
      <c r="C25" s="19">
        <v>847</v>
      </c>
      <c r="D25" s="19">
        <v>303</v>
      </c>
      <c r="E25" s="19">
        <v>544</v>
      </c>
      <c r="F25" s="19">
        <v>1</v>
      </c>
      <c r="G25" s="19">
        <v>875</v>
      </c>
      <c r="H25" s="19">
        <v>0</v>
      </c>
      <c r="I25" s="19">
        <v>0</v>
      </c>
      <c r="J25" s="19">
        <v>836</v>
      </c>
      <c r="K25" s="19">
        <v>22</v>
      </c>
      <c r="L25" s="19">
        <v>12</v>
      </c>
      <c r="M25" s="19">
        <v>5</v>
      </c>
      <c r="N25" s="19">
        <v>0</v>
      </c>
      <c r="O25" s="19">
        <v>19</v>
      </c>
      <c r="P25" s="19">
        <v>4</v>
      </c>
      <c r="Q25" s="19">
        <v>15</v>
      </c>
      <c r="R25" s="19">
        <v>683854</v>
      </c>
      <c r="S25" s="19">
        <v>345019</v>
      </c>
      <c r="T25" s="39">
        <f t="shared" si="3"/>
        <v>0.12795128784799095</v>
      </c>
      <c r="U25" s="39">
        <f t="shared" si="4"/>
        <v>0.25360922152113363</v>
      </c>
      <c r="V25" s="39">
        <f t="shared" si="0"/>
        <v>0.24549372643245734</v>
      </c>
      <c r="W25" s="42">
        <f t="shared" si="1"/>
        <v>2.1714285714285714E-2</v>
      </c>
      <c r="X25" s="42">
        <f t="shared" si="2"/>
        <v>2.2432113341204249E-2</v>
      </c>
      <c r="Y25" s="42">
        <f>'Órdenes y Medidas'!C26/'Denuncias-Renuncias'!G25</f>
        <v>0.13942857142857143</v>
      </c>
      <c r="Z25" s="42">
        <f>'Órdenes y Medidas'!C26/'Denuncias-Renuncias'!C25</f>
        <v>0.14403778040141677</v>
      </c>
      <c r="AB25" s="58"/>
    </row>
    <row r="26" spans="2:28" ht="20.149999999999999" customHeight="1" thickBot="1" x14ac:dyDescent="0.35">
      <c r="B26" s="5" t="s">
        <v>36</v>
      </c>
      <c r="C26" s="19">
        <v>1666</v>
      </c>
      <c r="D26" s="19">
        <v>915</v>
      </c>
      <c r="E26" s="19">
        <v>751</v>
      </c>
      <c r="F26" s="19">
        <v>10</v>
      </c>
      <c r="G26" s="19">
        <v>1730</v>
      </c>
      <c r="H26" s="19">
        <v>25</v>
      </c>
      <c r="I26" s="19">
        <v>8</v>
      </c>
      <c r="J26" s="19">
        <v>1228</v>
      </c>
      <c r="K26" s="19">
        <v>21</v>
      </c>
      <c r="L26" s="19">
        <v>363</v>
      </c>
      <c r="M26" s="19">
        <v>54</v>
      </c>
      <c r="N26" s="19">
        <v>31</v>
      </c>
      <c r="O26" s="19">
        <v>217</v>
      </c>
      <c r="P26" s="19">
        <v>108</v>
      </c>
      <c r="Q26" s="19">
        <v>109</v>
      </c>
      <c r="R26" s="19">
        <v>2242343</v>
      </c>
      <c r="S26" s="19">
        <v>1150625</v>
      </c>
      <c r="T26" s="39">
        <f t="shared" si="3"/>
        <v>7.7151443824606675E-2</v>
      </c>
      <c r="U26" s="39">
        <f t="shared" si="4"/>
        <v>0.15035306898424769</v>
      </c>
      <c r="V26" s="39">
        <f t="shared" si="0"/>
        <v>0.14479087452471481</v>
      </c>
      <c r="W26" s="42">
        <f t="shared" si="1"/>
        <v>0.12543352601156069</v>
      </c>
      <c r="X26" s="42">
        <f t="shared" si="2"/>
        <v>0.13025210084033614</v>
      </c>
      <c r="Y26" s="42">
        <f>'Órdenes y Medidas'!C27/'Denuncias-Renuncias'!G26</f>
        <v>0.1791907514450867</v>
      </c>
      <c r="Z26" s="42">
        <f>'Órdenes y Medidas'!C27/'Denuncias-Renuncias'!C26</f>
        <v>0.18607442977190877</v>
      </c>
      <c r="AB26" s="58"/>
    </row>
    <row r="27" spans="2:28" ht="20.149999999999999" customHeight="1" thickBot="1" x14ac:dyDescent="0.35">
      <c r="B27" s="6" t="s">
        <v>37</v>
      </c>
      <c r="C27" s="20">
        <v>249</v>
      </c>
      <c r="D27" s="20">
        <v>152</v>
      </c>
      <c r="E27" s="20">
        <v>97</v>
      </c>
      <c r="F27" s="20">
        <v>0</v>
      </c>
      <c r="G27" s="20">
        <v>267</v>
      </c>
      <c r="H27" s="20">
        <v>0</v>
      </c>
      <c r="I27" s="20">
        <v>0</v>
      </c>
      <c r="J27" s="20">
        <v>247</v>
      </c>
      <c r="K27" s="20">
        <v>0</v>
      </c>
      <c r="L27" s="20">
        <v>20</v>
      </c>
      <c r="M27" s="20">
        <v>0</v>
      </c>
      <c r="N27" s="20">
        <v>0</v>
      </c>
      <c r="O27" s="20">
        <v>25</v>
      </c>
      <c r="P27" s="20">
        <v>12</v>
      </c>
      <c r="Q27" s="20">
        <v>13</v>
      </c>
      <c r="R27" s="20">
        <v>326803</v>
      </c>
      <c r="S27" s="20">
        <v>165626</v>
      </c>
      <c r="T27" s="39">
        <f t="shared" si="3"/>
        <v>8.1700596383754126E-2</v>
      </c>
      <c r="U27" s="39">
        <f t="shared" si="4"/>
        <v>0.1612065738471013</v>
      </c>
      <c r="V27" s="39">
        <f t="shared" si="0"/>
        <v>0.15033871493606077</v>
      </c>
      <c r="W27" s="43">
        <f t="shared" si="1"/>
        <v>9.3632958801498134E-2</v>
      </c>
      <c r="X27" s="43">
        <f t="shared" si="2"/>
        <v>0.10040160642570281</v>
      </c>
      <c r="Y27" s="43">
        <f>'Órdenes y Medidas'!C28/'Denuncias-Renuncias'!G27</f>
        <v>0.1348314606741573</v>
      </c>
      <c r="Z27" s="43">
        <f>'Órdenes y Medidas'!C28/'Denuncias-Renuncias'!C27</f>
        <v>0.14457831325301204</v>
      </c>
      <c r="AB27" s="58"/>
    </row>
    <row r="28" spans="2:28" ht="20.149999999999999" customHeight="1" thickBot="1" x14ac:dyDescent="0.35">
      <c r="B28" s="7" t="s">
        <v>38</v>
      </c>
      <c r="C28" s="9">
        <f>SUM(C11:C27)</f>
        <v>45220</v>
      </c>
      <c r="D28" s="9">
        <f t="shared" ref="D28:Q28" si="5">SUM(D11:D27)</f>
        <v>27460</v>
      </c>
      <c r="E28" s="9">
        <f t="shared" si="5"/>
        <v>17760</v>
      </c>
      <c r="F28" s="9">
        <f t="shared" si="5"/>
        <v>107</v>
      </c>
      <c r="G28" s="9">
        <f t="shared" si="5"/>
        <v>50911</v>
      </c>
      <c r="H28" s="9">
        <f t="shared" si="5"/>
        <v>452</v>
      </c>
      <c r="I28" s="9">
        <f t="shared" si="5"/>
        <v>119</v>
      </c>
      <c r="J28" s="9">
        <f t="shared" si="5"/>
        <v>37733</v>
      </c>
      <c r="K28" s="9">
        <f t="shared" si="5"/>
        <v>871</v>
      </c>
      <c r="L28" s="9">
        <f t="shared" si="5"/>
        <v>7002</v>
      </c>
      <c r="M28" s="9">
        <f t="shared" si="5"/>
        <v>3222</v>
      </c>
      <c r="N28" s="9">
        <f t="shared" si="5"/>
        <v>1512</v>
      </c>
      <c r="O28" s="9">
        <f t="shared" si="5"/>
        <v>5337</v>
      </c>
      <c r="P28" s="9">
        <f t="shared" si="5"/>
        <v>2953</v>
      </c>
      <c r="Q28" s="9">
        <f t="shared" si="5"/>
        <v>2384</v>
      </c>
      <c r="R28" s="9">
        <f>SUM(R11:R27)</f>
        <v>49128297</v>
      </c>
      <c r="S28" s="9">
        <f>SUM(S11:S27)</f>
        <v>25037928</v>
      </c>
      <c r="T28" s="40">
        <f t="shared" si="3"/>
        <v>0.1036286684230068</v>
      </c>
      <c r="U28" s="40">
        <f t="shared" si="4"/>
        <v>0.20333551562253874</v>
      </c>
      <c r="V28" s="40">
        <f t="shared" si="0"/>
        <v>0.18060599902675653</v>
      </c>
      <c r="W28" s="44">
        <f t="shared" si="1"/>
        <v>0.10482999744652433</v>
      </c>
      <c r="X28" s="44">
        <f t="shared" si="2"/>
        <v>0.11802299867315347</v>
      </c>
      <c r="Y28" s="44">
        <f>'Órdenes y Medidas'!C29/'Denuncias-Renuncias'!G28</f>
        <v>0.18180746793423819</v>
      </c>
      <c r="Z28" s="44">
        <f>'Órdenes y Medidas'!C29/'Denuncias-Renuncias'!C28</f>
        <v>0.20468819106590005</v>
      </c>
      <c r="AB28" s="58"/>
    </row>
    <row r="29" spans="2:28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3">
      <c r="B31" s="82" t="s">
        <v>250</v>
      </c>
      <c r="C31" s="82"/>
      <c r="D31" s="82"/>
      <c r="E31" s="82"/>
      <c r="F31" s="82"/>
      <c r="G31" s="82"/>
      <c r="H31" s="82"/>
      <c r="T31" s="53"/>
      <c r="U31" s="53"/>
    </row>
    <row r="32" spans="2:28" x14ac:dyDescent="0.3">
      <c r="T32" s="53"/>
      <c r="U32" s="53"/>
    </row>
    <row r="33" spans="18:21" x14ac:dyDescent="0.3">
      <c r="T33" s="53"/>
      <c r="U33" s="53"/>
    </row>
    <row r="34" spans="18:21" x14ac:dyDescent="0.3">
      <c r="T34" s="53"/>
      <c r="U34" s="53"/>
    </row>
    <row r="35" spans="18:21" x14ac:dyDescent="0.3">
      <c r="R35" s="59" t="s">
        <v>253</v>
      </c>
      <c r="T35" s="53"/>
      <c r="U35" s="53"/>
    </row>
    <row r="36" spans="18:21" x14ac:dyDescent="0.3">
      <c r="T36" s="53"/>
      <c r="U36" s="53"/>
    </row>
    <row r="37" spans="18:21" x14ac:dyDescent="0.3">
      <c r="T37" s="53"/>
      <c r="U37" s="53"/>
    </row>
    <row r="38" spans="18:21" x14ac:dyDescent="0.3">
      <c r="T38" s="53"/>
      <c r="U38" s="53"/>
    </row>
    <row r="39" spans="18:21" x14ac:dyDescent="0.3">
      <c r="T39" s="53"/>
      <c r="U39" s="53"/>
    </row>
    <row r="40" spans="18:21" x14ac:dyDescent="0.3">
      <c r="T40" s="53"/>
      <c r="U40" s="53"/>
    </row>
    <row r="41" spans="18:21" x14ac:dyDescent="0.3">
      <c r="T41" s="53"/>
      <c r="U41" s="53"/>
    </row>
    <row r="42" spans="18:21" x14ac:dyDescent="0.3">
      <c r="T42" s="53"/>
      <c r="U42" s="53"/>
    </row>
    <row r="43" spans="18:21" x14ac:dyDescent="0.3">
      <c r="T43" s="53"/>
      <c r="U43" s="53"/>
    </row>
    <row r="44" spans="18:21" x14ac:dyDescent="0.3">
      <c r="T44" s="53"/>
      <c r="U44" s="53"/>
    </row>
    <row r="45" spans="18:21" x14ac:dyDescent="0.3">
      <c r="T45" s="53"/>
      <c r="U45" s="53"/>
    </row>
    <row r="46" spans="18:21" x14ac:dyDescent="0.3">
      <c r="T46" s="53"/>
      <c r="U46" s="53"/>
    </row>
    <row r="47" spans="18:21" x14ac:dyDescent="0.3">
      <c r="T47" s="53"/>
      <c r="U47" s="53"/>
    </row>
  </sheetData>
  <mergeCells count="21"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  <mergeCell ref="B31:H31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4" width="15" customWidth="1"/>
    <col min="5" max="5" width="13.765625" bestFit="1" customWidth="1"/>
    <col min="6" max="6" width="12.23046875" bestFit="1" customWidth="1"/>
    <col min="7" max="7" width="11.23046875" bestFit="1" customWidth="1"/>
    <col min="8" max="8" width="14.84375" bestFit="1" customWidth="1"/>
    <col min="9" max="10" width="15" customWidth="1"/>
    <col min="11" max="11" width="13.765625" bestFit="1" customWidth="1"/>
    <col min="12" max="12" width="12.23046875" bestFit="1" customWidth="1"/>
    <col min="13" max="13" width="11.23046875" bestFit="1" customWidth="1"/>
    <col min="14" max="14" width="14.84375" bestFit="1" customWidth="1"/>
    <col min="15" max="16" width="15" customWidth="1"/>
    <col min="17" max="17" width="13.765625" bestFit="1" customWidth="1"/>
    <col min="18" max="18" width="12.23046875" bestFit="1" customWidth="1"/>
    <col min="19" max="19" width="11.23046875" bestFit="1" customWidth="1"/>
    <col min="20" max="20" width="14.84375" bestFit="1" customWidth="1"/>
    <col min="21" max="22" width="15" customWidth="1"/>
    <col min="23" max="23" width="13.765625" bestFit="1" customWidth="1"/>
    <col min="24" max="24" width="12.23046875" bestFit="1" customWidth="1"/>
    <col min="25" max="25" width="11.23046875" bestFit="1" customWidth="1"/>
    <col min="26" max="26" width="14.84375" bestFit="1" customWidth="1"/>
    <col min="27" max="28" width="15" customWidth="1"/>
    <col min="29" max="29" width="13.765625" bestFit="1" customWidth="1"/>
    <col min="30" max="30" width="12.23046875" bestFit="1" customWidth="1"/>
    <col min="31" max="31" width="11.23046875" bestFit="1" customWidth="1"/>
    <col min="32" max="32" width="14.84375" bestFit="1" customWidth="1"/>
    <col min="33" max="34" width="15" customWidth="1"/>
    <col min="35" max="35" width="13.765625" bestFit="1" customWidth="1"/>
    <col min="36" max="36" width="12.23046875" bestFit="1" customWidth="1"/>
    <col min="37" max="37" width="11.23046875" bestFit="1" customWidth="1"/>
    <col min="38" max="38" width="14.84375" bestFit="1" customWidth="1"/>
    <col min="39" max="40" width="15" customWidth="1"/>
    <col min="41" max="41" width="13.765625" bestFit="1" customWidth="1"/>
    <col min="42" max="42" width="12.23046875" bestFit="1" customWidth="1"/>
    <col min="43" max="43" width="11.23046875" bestFit="1" customWidth="1"/>
    <col min="44" max="44" width="14.84375" bestFit="1" customWidth="1"/>
    <col min="45" max="46" width="15" customWidth="1"/>
    <col min="47" max="47" width="13.765625" bestFit="1" customWidth="1"/>
    <col min="48" max="48" width="12.23046875" bestFit="1" customWidth="1"/>
    <col min="49" max="49" width="11.23046875" bestFit="1" customWidth="1"/>
    <col min="50" max="50" width="14.84375" bestFit="1" customWidth="1"/>
  </cols>
  <sheetData>
    <row r="9" spans="2:50" ht="44.25" customHeight="1" thickBot="1" x14ac:dyDescent="0.35">
      <c r="C9" s="64" t="s">
        <v>39</v>
      </c>
      <c r="D9" s="64"/>
      <c r="E9" s="64"/>
      <c r="F9" s="64"/>
      <c r="G9" s="64"/>
      <c r="H9" s="65"/>
      <c r="I9" s="66" t="s">
        <v>40</v>
      </c>
      <c r="J9" s="64"/>
      <c r="K9" s="64"/>
      <c r="L9" s="64"/>
      <c r="M9" s="64"/>
      <c r="N9" s="65"/>
      <c r="O9" s="66" t="s">
        <v>41</v>
      </c>
      <c r="P9" s="64"/>
      <c r="Q9" s="64"/>
      <c r="R9" s="64"/>
      <c r="S9" s="64"/>
      <c r="T9" s="65"/>
      <c r="U9" s="66" t="s">
        <v>42</v>
      </c>
      <c r="V9" s="64"/>
      <c r="W9" s="64"/>
      <c r="X9" s="64"/>
      <c r="Y9" s="64"/>
      <c r="Z9" s="65"/>
      <c r="AA9" s="66" t="s">
        <v>43</v>
      </c>
      <c r="AB9" s="64"/>
      <c r="AC9" s="64"/>
      <c r="AD9" s="64"/>
      <c r="AE9" s="64"/>
      <c r="AF9" s="65"/>
      <c r="AG9" s="66" t="s">
        <v>44</v>
      </c>
      <c r="AH9" s="64"/>
      <c r="AI9" s="64"/>
      <c r="AJ9" s="64"/>
      <c r="AK9" s="64"/>
      <c r="AL9" s="65"/>
      <c r="AM9" s="66" t="s">
        <v>45</v>
      </c>
      <c r="AN9" s="64"/>
      <c r="AO9" s="64"/>
      <c r="AP9" s="64"/>
      <c r="AQ9" s="64"/>
      <c r="AR9" s="65"/>
      <c r="AS9" s="66" t="s">
        <v>46</v>
      </c>
      <c r="AT9" s="64"/>
      <c r="AU9" s="64"/>
      <c r="AV9" s="64"/>
      <c r="AW9" s="64"/>
      <c r="AX9" s="65"/>
    </row>
    <row r="10" spans="2:50" ht="63.75" customHeight="1" thickBot="1" x14ac:dyDescent="0.35">
      <c r="C10" s="60" t="s">
        <v>47</v>
      </c>
      <c r="D10" s="62" t="s">
        <v>234</v>
      </c>
      <c r="E10" s="63"/>
      <c r="F10" s="60" t="s">
        <v>48</v>
      </c>
      <c r="G10" s="60" t="s">
        <v>49</v>
      </c>
      <c r="H10" s="60" t="s">
        <v>50</v>
      </c>
      <c r="I10" s="60" t="s">
        <v>47</v>
      </c>
      <c r="J10" s="62" t="s">
        <v>234</v>
      </c>
      <c r="K10" s="63"/>
      <c r="L10" s="60" t="s">
        <v>48</v>
      </c>
      <c r="M10" s="60" t="s">
        <v>49</v>
      </c>
      <c r="N10" s="60" t="s">
        <v>50</v>
      </c>
      <c r="O10" s="60" t="s">
        <v>47</v>
      </c>
      <c r="P10" s="62" t="s">
        <v>234</v>
      </c>
      <c r="Q10" s="63"/>
      <c r="R10" s="60" t="s">
        <v>48</v>
      </c>
      <c r="S10" s="60" t="s">
        <v>49</v>
      </c>
      <c r="T10" s="60" t="s">
        <v>50</v>
      </c>
      <c r="U10" s="60" t="s">
        <v>47</v>
      </c>
      <c r="V10" s="62" t="s">
        <v>234</v>
      </c>
      <c r="W10" s="63"/>
      <c r="X10" s="60" t="s">
        <v>48</v>
      </c>
      <c r="Y10" s="60" t="s">
        <v>49</v>
      </c>
      <c r="Z10" s="60" t="s">
        <v>50</v>
      </c>
      <c r="AA10" s="60" t="s">
        <v>47</v>
      </c>
      <c r="AB10" s="62" t="s">
        <v>234</v>
      </c>
      <c r="AC10" s="63"/>
      <c r="AD10" s="60" t="s">
        <v>48</v>
      </c>
      <c r="AE10" s="60" t="s">
        <v>49</v>
      </c>
      <c r="AF10" s="60" t="s">
        <v>50</v>
      </c>
      <c r="AG10" s="60" t="s">
        <v>47</v>
      </c>
      <c r="AH10" s="62" t="s">
        <v>234</v>
      </c>
      <c r="AI10" s="63"/>
      <c r="AJ10" s="60" t="s">
        <v>48</v>
      </c>
      <c r="AK10" s="60" t="s">
        <v>49</v>
      </c>
      <c r="AL10" s="60" t="s">
        <v>50</v>
      </c>
      <c r="AM10" s="60" t="s">
        <v>47</v>
      </c>
      <c r="AN10" s="62" t="s">
        <v>234</v>
      </c>
      <c r="AO10" s="63"/>
      <c r="AP10" s="60" t="s">
        <v>48</v>
      </c>
      <c r="AQ10" s="60" t="s">
        <v>49</v>
      </c>
      <c r="AR10" s="60" t="s">
        <v>50</v>
      </c>
      <c r="AS10" s="60" t="s">
        <v>47</v>
      </c>
      <c r="AT10" s="62" t="s">
        <v>234</v>
      </c>
      <c r="AU10" s="63"/>
      <c r="AV10" s="60" t="s">
        <v>48</v>
      </c>
      <c r="AW10" s="60" t="s">
        <v>49</v>
      </c>
      <c r="AX10" s="60" t="s">
        <v>50</v>
      </c>
    </row>
    <row r="11" spans="2:50" ht="20.149999999999999" customHeight="1" thickBot="1" x14ac:dyDescent="0.35">
      <c r="C11" s="61"/>
      <c r="D11" s="55" t="s">
        <v>232</v>
      </c>
      <c r="E11" s="55" t="s">
        <v>233</v>
      </c>
      <c r="F11" s="61"/>
      <c r="G11" s="61"/>
      <c r="H11" s="61"/>
      <c r="I11" s="61"/>
      <c r="J11" s="55" t="s">
        <v>232</v>
      </c>
      <c r="K11" s="55" t="s">
        <v>233</v>
      </c>
      <c r="L11" s="61"/>
      <c r="M11" s="61"/>
      <c r="N11" s="61"/>
      <c r="O11" s="61"/>
      <c r="P11" s="55" t="s">
        <v>232</v>
      </c>
      <c r="Q11" s="55" t="s">
        <v>233</v>
      </c>
      <c r="R11" s="61"/>
      <c r="S11" s="61"/>
      <c r="T11" s="61"/>
      <c r="U11" s="61"/>
      <c r="V11" s="55" t="s">
        <v>232</v>
      </c>
      <c r="W11" s="55" t="s">
        <v>233</v>
      </c>
      <c r="X11" s="61"/>
      <c r="Y11" s="61"/>
      <c r="Z11" s="61"/>
      <c r="AA11" s="61"/>
      <c r="AB11" s="55" t="s">
        <v>232</v>
      </c>
      <c r="AC11" s="55" t="s">
        <v>233</v>
      </c>
      <c r="AD11" s="61"/>
      <c r="AE11" s="61"/>
      <c r="AF11" s="61"/>
      <c r="AG11" s="61"/>
      <c r="AH11" s="55" t="s">
        <v>232</v>
      </c>
      <c r="AI11" s="55" t="s">
        <v>233</v>
      </c>
      <c r="AJ11" s="61"/>
      <c r="AK11" s="61"/>
      <c r="AL11" s="61"/>
      <c r="AM11" s="61"/>
      <c r="AN11" s="55" t="s">
        <v>232</v>
      </c>
      <c r="AO11" s="55" t="s">
        <v>233</v>
      </c>
      <c r="AP11" s="61"/>
      <c r="AQ11" s="61"/>
      <c r="AR11" s="61"/>
      <c r="AS11" s="61"/>
      <c r="AT11" s="55" t="s">
        <v>232</v>
      </c>
      <c r="AU11" s="55" t="s">
        <v>233</v>
      </c>
      <c r="AV11" s="61"/>
      <c r="AW11" s="61"/>
      <c r="AX11" s="61"/>
    </row>
    <row r="12" spans="2:50" ht="20.149999999999999" customHeight="1" thickBot="1" x14ac:dyDescent="0.35">
      <c r="B12" s="3" t="s">
        <v>21</v>
      </c>
      <c r="C12" s="18">
        <v>10889</v>
      </c>
      <c r="D12" s="18">
        <v>1397</v>
      </c>
      <c r="E12" s="18">
        <v>897</v>
      </c>
      <c r="F12" s="18">
        <v>36</v>
      </c>
      <c r="G12" s="18">
        <v>13218</v>
      </c>
      <c r="H12" s="18">
        <v>12837</v>
      </c>
      <c r="I12" s="18">
        <v>3077</v>
      </c>
      <c r="J12" s="18">
        <v>492</v>
      </c>
      <c r="K12" s="18">
        <v>22</v>
      </c>
      <c r="L12" s="18">
        <v>1</v>
      </c>
      <c r="M12" s="18">
        <v>3633</v>
      </c>
      <c r="N12" s="18">
        <v>133</v>
      </c>
      <c r="O12" s="18">
        <v>29</v>
      </c>
      <c r="P12" s="18">
        <v>0</v>
      </c>
      <c r="Q12" s="18">
        <v>0</v>
      </c>
      <c r="R12" s="18">
        <v>0</v>
      </c>
      <c r="S12" s="18">
        <v>30</v>
      </c>
      <c r="T12" s="18">
        <v>84</v>
      </c>
      <c r="U12" s="18">
        <v>5663</v>
      </c>
      <c r="V12" s="18">
        <v>888</v>
      </c>
      <c r="W12" s="18">
        <v>875</v>
      </c>
      <c r="X12" s="18">
        <v>11</v>
      </c>
      <c r="Y12" s="18">
        <v>7483</v>
      </c>
      <c r="Z12" s="18">
        <v>8905</v>
      </c>
      <c r="AA12" s="18">
        <v>1685</v>
      </c>
      <c r="AB12" s="18">
        <v>0</v>
      </c>
      <c r="AC12" s="18">
        <v>0</v>
      </c>
      <c r="AD12" s="18">
        <v>20</v>
      </c>
      <c r="AE12" s="18">
        <v>1602</v>
      </c>
      <c r="AF12" s="18">
        <v>3343</v>
      </c>
      <c r="AG12" s="18">
        <v>432</v>
      </c>
      <c r="AH12" s="18">
        <v>17</v>
      </c>
      <c r="AI12" s="18">
        <v>0</v>
      </c>
      <c r="AJ12" s="18">
        <v>4</v>
      </c>
      <c r="AK12" s="18">
        <v>464</v>
      </c>
      <c r="AL12" s="18">
        <v>355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3</v>
      </c>
      <c r="AT12" s="18">
        <v>0</v>
      </c>
      <c r="AU12" s="18">
        <v>0</v>
      </c>
      <c r="AV12" s="18">
        <v>0</v>
      </c>
      <c r="AW12" s="18">
        <v>6</v>
      </c>
      <c r="AX12" s="18">
        <v>17</v>
      </c>
    </row>
    <row r="13" spans="2:50" ht="20.149999999999999" customHeight="1" thickBot="1" x14ac:dyDescent="0.35">
      <c r="B13" s="4" t="s">
        <v>22</v>
      </c>
      <c r="C13" s="19">
        <v>1052</v>
      </c>
      <c r="D13" s="19">
        <v>412</v>
      </c>
      <c r="E13" s="19">
        <v>65</v>
      </c>
      <c r="F13" s="19">
        <v>7</v>
      </c>
      <c r="G13" s="19">
        <v>1533</v>
      </c>
      <c r="H13" s="19">
        <v>631</v>
      </c>
      <c r="I13" s="19">
        <v>292</v>
      </c>
      <c r="J13" s="19">
        <v>196</v>
      </c>
      <c r="K13" s="19">
        <v>5</v>
      </c>
      <c r="L13" s="19">
        <v>1</v>
      </c>
      <c r="M13" s="19">
        <v>493</v>
      </c>
      <c r="N13" s="19">
        <v>8</v>
      </c>
      <c r="O13" s="19">
        <v>3</v>
      </c>
      <c r="P13" s="19">
        <v>0</v>
      </c>
      <c r="Q13" s="19">
        <v>0</v>
      </c>
      <c r="R13" s="19">
        <v>0</v>
      </c>
      <c r="S13" s="19">
        <v>5</v>
      </c>
      <c r="T13" s="19">
        <v>7</v>
      </c>
      <c r="U13" s="19">
        <v>521</v>
      </c>
      <c r="V13" s="19">
        <v>215</v>
      </c>
      <c r="W13" s="19">
        <v>60</v>
      </c>
      <c r="X13" s="19">
        <v>3</v>
      </c>
      <c r="Y13" s="19">
        <v>758</v>
      </c>
      <c r="Z13" s="19">
        <v>443</v>
      </c>
      <c r="AA13" s="19">
        <v>172</v>
      </c>
      <c r="AB13" s="19">
        <v>0</v>
      </c>
      <c r="AC13" s="19">
        <v>0</v>
      </c>
      <c r="AD13" s="19">
        <v>2</v>
      </c>
      <c r="AE13" s="19">
        <v>201</v>
      </c>
      <c r="AF13" s="19">
        <v>144</v>
      </c>
      <c r="AG13" s="19">
        <v>63</v>
      </c>
      <c r="AH13" s="19">
        <v>0</v>
      </c>
      <c r="AI13" s="19">
        <v>0</v>
      </c>
      <c r="AJ13" s="19">
        <v>1</v>
      </c>
      <c r="AK13" s="19">
        <v>76</v>
      </c>
      <c r="AL13" s="19">
        <v>27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1</v>
      </c>
      <c r="AT13" s="19">
        <v>1</v>
      </c>
      <c r="AU13" s="19">
        <v>0</v>
      </c>
      <c r="AV13" s="19">
        <v>0</v>
      </c>
      <c r="AW13" s="19">
        <v>0</v>
      </c>
      <c r="AX13" s="19">
        <v>2</v>
      </c>
    </row>
    <row r="14" spans="2:50" ht="20.149999999999999" customHeight="1" thickBot="1" x14ac:dyDescent="0.35">
      <c r="B14" s="4" t="s">
        <v>23</v>
      </c>
      <c r="C14" s="19">
        <v>1123</v>
      </c>
      <c r="D14" s="19">
        <v>117</v>
      </c>
      <c r="E14" s="19">
        <v>21</v>
      </c>
      <c r="F14" s="19">
        <v>9</v>
      </c>
      <c r="G14" s="19">
        <v>1241</v>
      </c>
      <c r="H14" s="19">
        <v>983</v>
      </c>
      <c r="I14" s="19">
        <v>328</v>
      </c>
      <c r="J14" s="19">
        <v>27</v>
      </c>
      <c r="K14" s="19">
        <v>0</v>
      </c>
      <c r="L14" s="19">
        <v>0</v>
      </c>
      <c r="M14" s="19">
        <v>356</v>
      </c>
      <c r="N14" s="19">
        <v>7</v>
      </c>
      <c r="O14" s="19">
        <v>5</v>
      </c>
      <c r="P14" s="19">
        <v>0</v>
      </c>
      <c r="Q14" s="19">
        <v>0</v>
      </c>
      <c r="R14" s="19">
        <v>1</v>
      </c>
      <c r="S14" s="19">
        <v>1</v>
      </c>
      <c r="T14" s="19">
        <v>14</v>
      </c>
      <c r="U14" s="19">
        <v>531</v>
      </c>
      <c r="V14" s="19">
        <v>89</v>
      </c>
      <c r="W14" s="19">
        <v>21</v>
      </c>
      <c r="X14" s="19">
        <v>7</v>
      </c>
      <c r="Y14" s="19">
        <v>664</v>
      </c>
      <c r="Z14" s="19">
        <v>610</v>
      </c>
      <c r="AA14" s="19">
        <v>221</v>
      </c>
      <c r="AB14" s="19">
        <v>0</v>
      </c>
      <c r="AC14" s="19">
        <v>0</v>
      </c>
      <c r="AD14" s="19">
        <v>1</v>
      </c>
      <c r="AE14" s="19">
        <v>188</v>
      </c>
      <c r="AF14" s="19">
        <v>328</v>
      </c>
      <c r="AG14" s="19">
        <v>37</v>
      </c>
      <c r="AH14" s="19">
        <v>1</v>
      </c>
      <c r="AI14" s="19">
        <v>0</v>
      </c>
      <c r="AJ14" s="19">
        <v>0</v>
      </c>
      <c r="AK14" s="19">
        <v>32</v>
      </c>
      <c r="AL14" s="19">
        <v>21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</v>
      </c>
      <c r="AT14" s="19">
        <v>0</v>
      </c>
      <c r="AU14" s="19">
        <v>0</v>
      </c>
      <c r="AV14" s="19">
        <v>0</v>
      </c>
      <c r="AW14" s="19">
        <v>0</v>
      </c>
      <c r="AX14" s="19">
        <v>3</v>
      </c>
    </row>
    <row r="15" spans="2:50" ht="20.149999999999999" customHeight="1" thickBot="1" x14ac:dyDescent="0.35">
      <c r="B15" s="4" t="s">
        <v>24</v>
      </c>
      <c r="C15" s="19">
        <v>1886</v>
      </c>
      <c r="D15" s="19">
        <v>546</v>
      </c>
      <c r="E15" s="19">
        <v>77</v>
      </c>
      <c r="F15" s="19">
        <v>54</v>
      </c>
      <c r="G15" s="19">
        <v>2425</v>
      </c>
      <c r="H15" s="19">
        <v>2385</v>
      </c>
      <c r="I15" s="19">
        <v>736</v>
      </c>
      <c r="J15" s="19">
        <v>88</v>
      </c>
      <c r="K15" s="19">
        <v>20</v>
      </c>
      <c r="L15" s="19">
        <v>4</v>
      </c>
      <c r="M15" s="19">
        <v>847</v>
      </c>
      <c r="N15" s="19">
        <v>25</v>
      </c>
      <c r="O15" s="19">
        <v>9</v>
      </c>
      <c r="P15" s="19">
        <v>0</v>
      </c>
      <c r="Q15" s="19">
        <v>0</v>
      </c>
      <c r="R15" s="19">
        <v>0</v>
      </c>
      <c r="S15" s="19">
        <v>7</v>
      </c>
      <c r="T15" s="19">
        <v>16</v>
      </c>
      <c r="U15" s="19">
        <v>883</v>
      </c>
      <c r="V15" s="19">
        <v>456</v>
      </c>
      <c r="W15" s="19">
        <v>47</v>
      </c>
      <c r="X15" s="19">
        <v>47</v>
      </c>
      <c r="Y15" s="19">
        <v>1312</v>
      </c>
      <c r="Z15" s="19">
        <v>1856</v>
      </c>
      <c r="AA15" s="19">
        <v>196</v>
      </c>
      <c r="AB15" s="19">
        <v>0</v>
      </c>
      <c r="AC15" s="19">
        <v>0</v>
      </c>
      <c r="AD15" s="19">
        <v>2</v>
      </c>
      <c r="AE15" s="19">
        <v>201</v>
      </c>
      <c r="AF15" s="19">
        <v>437</v>
      </c>
      <c r="AG15" s="19">
        <v>62</v>
      </c>
      <c r="AH15" s="19">
        <v>2</v>
      </c>
      <c r="AI15" s="19">
        <v>10</v>
      </c>
      <c r="AJ15" s="19">
        <v>1</v>
      </c>
      <c r="AK15" s="19">
        <v>58</v>
      </c>
      <c r="AL15" s="19">
        <v>51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49999999999999" customHeight="1" thickBot="1" x14ac:dyDescent="0.35">
      <c r="B16" s="4" t="s">
        <v>25</v>
      </c>
      <c r="C16" s="19">
        <v>2893</v>
      </c>
      <c r="D16" s="19">
        <v>489</v>
      </c>
      <c r="E16" s="19">
        <v>227</v>
      </c>
      <c r="F16" s="19">
        <v>3</v>
      </c>
      <c r="G16" s="19">
        <v>3560</v>
      </c>
      <c r="H16" s="19">
        <v>2298</v>
      </c>
      <c r="I16" s="19">
        <v>1234</v>
      </c>
      <c r="J16" s="19">
        <v>253</v>
      </c>
      <c r="K16" s="19">
        <v>12</v>
      </c>
      <c r="L16" s="19">
        <v>1</v>
      </c>
      <c r="M16" s="19">
        <v>1508</v>
      </c>
      <c r="N16" s="19">
        <v>6</v>
      </c>
      <c r="O16" s="19">
        <v>4</v>
      </c>
      <c r="P16" s="19">
        <v>0</v>
      </c>
      <c r="Q16" s="19">
        <v>0</v>
      </c>
      <c r="R16" s="19">
        <v>1</v>
      </c>
      <c r="S16" s="19">
        <v>9</v>
      </c>
      <c r="T16" s="19">
        <v>16</v>
      </c>
      <c r="U16" s="19">
        <v>1356</v>
      </c>
      <c r="V16" s="19">
        <v>232</v>
      </c>
      <c r="W16" s="19">
        <v>214</v>
      </c>
      <c r="X16" s="19">
        <v>0</v>
      </c>
      <c r="Y16" s="19">
        <v>1725</v>
      </c>
      <c r="Z16" s="19">
        <v>1696</v>
      </c>
      <c r="AA16" s="19">
        <v>166</v>
      </c>
      <c r="AB16" s="19">
        <v>0</v>
      </c>
      <c r="AC16" s="19">
        <v>0</v>
      </c>
      <c r="AD16" s="19">
        <v>1</v>
      </c>
      <c r="AE16" s="19">
        <v>177</v>
      </c>
      <c r="AF16" s="19">
        <v>493</v>
      </c>
      <c r="AG16" s="19">
        <v>131</v>
      </c>
      <c r="AH16" s="19">
        <v>4</v>
      </c>
      <c r="AI16" s="19">
        <v>1</v>
      </c>
      <c r="AJ16" s="19">
        <v>0</v>
      </c>
      <c r="AK16" s="19">
        <v>141</v>
      </c>
      <c r="AL16" s="19">
        <v>81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2</v>
      </c>
      <c r="AT16" s="19">
        <v>0</v>
      </c>
      <c r="AU16" s="19">
        <v>0</v>
      </c>
      <c r="AV16" s="19">
        <v>0</v>
      </c>
      <c r="AW16" s="19">
        <v>0</v>
      </c>
      <c r="AX16" s="19">
        <v>6</v>
      </c>
    </row>
    <row r="17" spans="2:50" ht="20.149999999999999" customHeight="1" thickBot="1" x14ac:dyDescent="0.35">
      <c r="B17" s="4" t="s">
        <v>26</v>
      </c>
      <c r="C17" s="19">
        <v>488</v>
      </c>
      <c r="D17" s="19">
        <v>53</v>
      </c>
      <c r="E17" s="19">
        <v>6</v>
      </c>
      <c r="F17" s="19">
        <v>2</v>
      </c>
      <c r="G17" s="19">
        <v>636</v>
      </c>
      <c r="H17" s="19">
        <v>389</v>
      </c>
      <c r="I17" s="19">
        <v>185</v>
      </c>
      <c r="J17" s="19">
        <v>52</v>
      </c>
      <c r="K17" s="19">
        <v>6</v>
      </c>
      <c r="L17" s="19">
        <v>0</v>
      </c>
      <c r="M17" s="19">
        <v>249</v>
      </c>
      <c r="N17" s="19">
        <v>10</v>
      </c>
      <c r="O17" s="19">
        <v>2</v>
      </c>
      <c r="P17" s="19">
        <v>0</v>
      </c>
      <c r="Q17" s="19">
        <v>0</v>
      </c>
      <c r="R17" s="19">
        <v>0</v>
      </c>
      <c r="S17" s="19">
        <v>0</v>
      </c>
      <c r="T17" s="19">
        <v>5</v>
      </c>
      <c r="U17" s="19">
        <v>244</v>
      </c>
      <c r="V17" s="19">
        <v>1</v>
      </c>
      <c r="W17" s="19">
        <v>0</v>
      </c>
      <c r="X17" s="19">
        <v>2</v>
      </c>
      <c r="Y17" s="19">
        <v>321</v>
      </c>
      <c r="Z17" s="19">
        <v>263</v>
      </c>
      <c r="AA17" s="19">
        <v>35</v>
      </c>
      <c r="AB17" s="19">
        <v>0</v>
      </c>
      <c r="AC17" s="19">
        <v>0</v>
      </c>
      <c r="AD17" s="19">
        <v>0</v>
      </c>
      <c r="AE17" s="19">
        <v>45</v>
      </c>
      <c r="AF17" s="19">
        <v>101</v>
      </c>
      <c r="AG17" s="19">
        <v>22</v>
      </c>
      <c r="AH17" s="19">
        <v>0</v>
      </c>
      <c r="AI17" s="19">
        <v>0</v>
      </c>
      <c r="AJ17" s="19">
        <v>0</v>
      </c>
      <c r="AK17" s="19">
        <v>21</v>
      </c>
      <c r="AL17" s="19">
        <v>9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1</v>
      </c>
    </row>
    <row r="18" spans="2:50" ht="20.149999999999999" customHeight="1" thickBot="1" x14ac:dyDescent="0.35">
      <c r="B18" s="4" t="s">
        <v>27</v>
      </c>
      <c r="C18" s="19">
        <v>1749</v>
      </c>
      <c r="D18" s="19">
        <v>187</v>
      </c>
      <c r="E18" s="19">
        <v>38</v>
      </c>
      <c r="F18" s="19">
        <v>15</v>
      </c>
      <c r="G18" s="19">
        <v>1936</v>
      </c>
      <c r="H18" s="19">
        <v>3148</v>
      </c>
      <c r="I18" s="19">
        <v>532</v>
      </c>
      <c r="J18" s="19">
        <v>56</v>
      </c>
      <c r="K18" s="19">
        <v>8</v>
      </c>
      <c r="L18" s="19">
        <v>2</v>
      </c>
      <c r="M18" s="19">
        <v>588</v>
      </c>
      <c r="N18" s="19">
        <v>53</v>
      </c>
      <c r="O18" s="19">
        <v>4</v>
      </c>
      <c r="P18" s="19">
        <v>0</v>
      </c>
      <c r="Q18" s="19">
        <v>0</v>
      </c>
      <c r="R18" s="19">
        <v>0</v>
      </c>
      <c r="S18" s="19">
        <v>1</v>
      </c>
      <c r="T18" s="19">
        <v>19</v>
      </c>
      <c r="U18" s="19">
        <v>892</v>
      </c>
      <c r="V18" s="19">
        <v>131</v>
      </c>
      <c r="W18" s="19">
        <v>30</v>
      </c>
      <c r="X18" s="19">
        <v>6</v>
      </c>
      <c r="Y18" s="19">
        <v>976</v>
      </c>
      <c r="Z18" s="19">
        <v>2369</v>
      </c>
      <c r="AA18" s="19">
        <v>258</v>
      </c>
      <c r="AB18" s="19">
        <v>0</v>
      </c>
      <c r="AC18" s="19">
        <v>0</v>
      </c>
      <c r="AD18" s="19">
        <v>7</v>
      </c>
      <c r="AE18" s="19">
        <v>303</v>
      </c>
      <c r="AF18" s="19">
        <v>652</v>
      </c>
      <c r="AG18" s="19">
        <v>62</v>
      </c>
      <c r="AH18" s="19">
        <v>0</v>
      </c>
      <c r="AI18" s="19">
        <v>0</v>
      </c>
      <c r="AJ18" s="19">
        <v>0</v>
      </c>
      <c r="AK18" s="19">
        <v>67</v>
      </c>
      <c r="AL18" s="19">
        <v>52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1</v>
      </c>
      <c r="AT18" s="19">
        <v>0</v>
      </c>
      <c r="AU18" s="19">
        <v>0</v>
      </c>
      <c r="AV18" s="19">
        <v>0</v>
      </c>
      <c r="AW18" s="19">
        <v>1</v>
      </c>
      <c r="AX18" s="19">
        <v>3</v>
      </c>
    </row>
    <row r="19" spans="2:50" ht="20.149999999999999" customHeight="1" thickBot="1" x14ac:dyDescent="0.35">
      <c r="B19" s="4" t="s">
        <v>28</v>
      </c>
      <c r="C19" s="19">
        <v>2269</v>
      </c>
      <c r="D19" s="19">
        <v>392</v>
      </c>
      <c r="E19" s="19">
        <v>118</v>
      </c>
      <c r="F19" s="19">
        <v>17</v>
      </c>
      <c r="G19" s="19">
        <v>2491</v>
      </c>
      <c r="H19" s="19">
        <v>5631</v>
      </c>
      <c r="I19" s="19">
        <v>605</v>
      </c>
      <c r="J19" s="19">
        <v>99</v>
      </c>
      <c r="K19" s="19">
        <v>26</v>
      </c>
      <c r="L19" s="19">
        <v>8</v>
      </c>
      <c r="M19" s="19">
        <v>740</v>
      </c>
      <c r="N19" s="19">
        <v>39</v>
      </c>
      <c r="O19" s="19">
        <v>2</v>
      </c>
      <c r="P19" s="19">
        <v>0</v>
      </c>
      <c r="Q19" s="19">
        <v>0</v>
      </c>
      <c r="R19" s="19">
        <v>0</v>
      </c>
      <c r="S19" s="19">
        <v>6</v>
      </c>
      <c r="T19" s="19">
        <v>20</v>
      </c>
      <c r="U19" s="19">
        <v>1311</v>
      </c>
      <c r="V19" s="19">
        <v>293</v>
      </c>
      <c r="W19" s="19">
        <v>92</v>
      </c>
      <c r="X19" s="19">
        <v>8</v>
      </c>
      <c r="Y19" s="19">
        <v>1334</v>
      </c>
      <c r="Z19" s="19">
        <v>4440</v>
      </c>
      <c r="AA19" s="19">
        <v>309</v>
      </c>
      <c r="AB19" s="19">
        <v>0</v>
      </c>
      <c r="AC19" s="19">
        <v>0</v>
      </c>
      <c r="AD19" s="19">
        <v>1</v>
      </c>
      <c r="AE19" s="19">
        <v>348</v>
      </c>
      <c r="AF19" s="19">
        <v>1067</v>
      </c>
      <c r="AG19" s="19">
        <v>41</v>
      </c>
      <c r="AH19" s="19">
        <v>0</v>
      </c>
      <c r="AI19" s="19">
        <v>0</v>
      </c>
      <c r="AJ19" s="19">
        <v>0</v>
      </c>
      <c r="AK19" s="19">
        <v>61</v>
      </c>
      <c r="AL19" s="19">
        <v>59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1</v>
      </c>
      <c r="AT19" s="19">
        <v>0</v>
      </c>
      <c r="AU19" s="19">
        <v>0</v>
      </c>
      <c r="AV19" s="19">
        <v>0</v>
      </c>
      <c r="AW19" s="19">
        <v>2</v>
      </c>
      <c r="AX19" s="19">
        <v>6</v>
      </c>
    </row>
    <row r="20" spans="2:50" ht="20.149999999999999" customHeight="1" thickBot="1" x14ac:dyDescent="0.35">
      <c r="B20" s="4" t="s">
        <v>29</v>
      </c>
      <c r="C20" s="19">
        <v>7697</v>
      </c>
      <c r="D20" s="19">
        <v>553</v>
      </c>
      <c r="E20" s="19">
        <v>291</v>
      </c>
      <c r="F20" s="19">
        <v>29</v>
      </c>
      <c r="G20" s="19">
        <v>9406</v>
      </c>
      <c r="H20" s="19">
        <v>12549</v>
      </c>
      <c r="I20" s="19">
        <v>2336</v>
      </c>
      <c r="J20" s="19">
        <v>260</v>
      </c>
      <c r="K20" s="19">
        <v>7</v>
      </c>
      <c r="L20" s="19">
        <v>5</v>
      </c>
      <c r="M20" s="19">
        <v>2650</v>
      </c>
      <c r="N20" s="19">
        <v>60</v>
      </c>
      <c r="O20" s="19">
        <v>76</v>
      </c>
      <c r="P20" s="19">
        <v>0</v>
      </c>
      <c r="Q20" s="19">
        <v>0</v>
      </c>
      <c r="R20" s="19">
        <v>2</v>
      </c>
      <c r="S20" s="19">
        <v>96</v>
      </c>
      <c r="T20" s="19">
        <v>229</v>
      </c>
      <c r="U20" s="19">
        <v>3403</v>
      </c>
      <c r="V20" s="19">
        <v>293</v>
      </c>
      <c r="W20" s="19">
        <v>283</v>
      </c>
      <c r="X20" s="19">
        <v>17</v>
      </c>
      <c r="Y20" s="19">
        <v>4737</v>
      </c>
      <c r="Z20" s="19">
        <v>8527</v>
      </c>
      <c r="AA20" s="19">
        <v>1716</v>
      </c>
      <c r="AB20" s="19">
        <v>0</v>
      </c>
      <c r="AC20" s="19">
        <v>0</v>
      </c>
      <c r="AD20" s="19">
        <v>4</v>
      </c>
      <c r="AE20" s="19">
        <v>1760</v>
      </c>
      <c r="AF20" s="19">
        <v>3427</v>
      </c>
      <c r="AG20" s="19">
        <v>159</v>
      </c>
      <c r="AH20" s="19">
        <v>0</v>
      </c>
      <c r="AI20" s="19">
        <v>1</v>
      </c>
      <c r="AJ20" s="19">
        <v>0</v>
      </c>
      <c r="AK20" s="19">
        <v>155</v>
      </c>
      <c r="AL20" s="19">
        <v>252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7</v>
      </c>
      <c r="AT20" s="19">
        <v>0</v>
      </c>
      <c r="AU20" s="19">
        <v>0</v>
      </c>
      <c r="AV20" s="19">
        <v>1</v>
      </c>
      <c r="AW20" s="19">
        <v>8</v>
      </c>
      <c r="AX20" s="19">
        <v>54</v>
      </c>
    </row>
    <row r="21" spans="2:50" ht="20.149999999999999" customHeight="1" thickBot="1" x14ac:dyDescent="0.35">
      <c r="B21" s="4" t="s">
        <v>30</v>
      </c>
      <c r="C21" s="19">
        <v>8106</v>
      </c>
      <c r="D21" s="19">
        <v>350</v>
      </c>
      <c r="E21" s="19">
        <v>423</v>
      </c>
      <c r="F21" s="19">
        <v>26</v>
      </c>
      <c r="G21" s="19">
        <v>8813</v>
      </c>
      <c r="H21" s="19">
        <v>6915</v>
      </c>
      <c r="I21" s="19">
        <v>2033</v>
      </c>
      <c r="J21" s="19">
        <v>246</v>
      </c>
      <c r="K21" s="19">
        <v>8</v>
      </c>
      <c r="L21" s="19">
        <v>1</v>
      </c>
      <c r="M21" s="19">
        <v>2296</v>
      </c>
      <c r="N21" s="19">
        <v>47</v>
      </c>
      <c r="O21" s="19">
        <v>16</v>
      </c>
      <c r="P21" s="19">
        <v>0</v>
      </c>
      <c r="Q21" s="19">
        <v>0</v>
      </c>
      <c r="R21" s="19">
        <v>4</v>
      </c>
      <c r="S21" s="19">
        <v>23</v>
      </c>
      <c r="T21" s="19">
        <v>67</v>
      </c>
      <c r="U21" s="19">
        <v>4779</v>
      </c>
      <c r="V21" s="19">
        <v>98</v>
      </c>
      <c r="W21" s="19">
        <v>414</v>
      </c>
      <c r="X21" s="19">
        <v>11</v>
      </c>
      <c r="Y21" s="19">
        <v>5264</v>
      </c>
      <c r="Z21" s="19">
        <v>4735</v>
      </c>
      <c r="AA21" s="19">
        <v>1052</v>
      </c>
      <c r="AB21" s="19">
        <v>0</v>
      </c>
      <c r="AC21" s="19">
        <v>0</v>
      </c>
      <c r="AD21" s="19">
        <v>8</v>
      </c>
      <c r="AE21" s="19">
        <v>986</v>
      </c>
      <c r="AF21" s="19">
        <v>1898</v>
      </c>
      <c r="AG21" s="19">
        <v>225</v>
      </c>
      <c r="AH21" s="19">
        <v>6</v>
      </c>
      <c r="AI21" s="19">
        <v>1</v>
      </c>
      <c r="AJ21" s="19">
        <v>2</v>
      </c>
      <c r="AK21" s="19">
        <v>239</v>
      </c>
      <c r="AL21" s="19">
        <v>143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1</v>
      </c>
      <c r="AT21" s="19">
        <v>0</v>
      </c>
      <c r="AU21" s="19">
        <v>0</v>
      </c>
      <c r="AV21" s="19">
        <v>0</v>
      </c>
      <c r="AW21" s="19">
        <v>5</v>
      </c>
      <c r="AX21" s="19">
        <v>25</v>
      </c>
    </row>
    <row r="22" spans="2:50" ht="20.149999999999999" customHeight="1" thickBot="1" x14ac:dyDescent="0.35">
      <c r="B22" s="4" t="s">
        <v>31</v>
      </c>
      <c r="C22" s="19">
        <v>980</v>
      </c>
      <c r="D22" s="19">
        <v>218</v>
      </c>
      <c r="E22" s="19">
        <v>11</v>
      </c>
      <c r="F22" s="19">
        <v>0</v>
      </c>
      <c r="G22" s="19">
        <v>1320</v>
      </c>
      <c r="H22" s="19">
        <v>1596</v>
      </c>
      <c r="I22" s="19">
        <v>445</v>
      </c>
      <c r="J22" s="19">
        <v>68</v>
      </c>
      <c r="K22" s="19">
        <v>1</v>
      </c>
      <c r="L22" s="19">
        <v>0</v>
      </c>
      <c r="M22" s="19">
        <v>515</v>
      </c>
      <c r="N22" s="19">
        <v>13</v>
      </c>
      <c r="O22" s="19">
        <v>3</v>
      </c>
      <c r="P22" s="19">
        <v>0</v>
      </c>
      <c r="Q22" s="19">
        <v>0</v>
      </c>
      <c r="R22" s="19">
        <v>0</v>
      </c>
      <c r="S22" s="19">
        <v>2</v>
      </c>
      <c r="T22" s="19">
        <v>5</v>
      </c>
      <c r="U22" s="19">
        <v>349</v>
      </c>
      <c r="V22" s="19">
        <v>150</v>
      </c>
      <c r="W22" s="19">
        <v>9</v>
      </c>
      <c r="X22" s="19">
        <v>0</v>
      </c>
      <c r="Y22" s="19">
        <v>557</v>
      </c>
      <c r="Z22" s="19">
        <v>1147</v>
      </c>
      <c r="AA22" s="19">
        <v>152</v>
      </c>
      <c r="AB22" s="19">
        <v>0</v>
      </c>
      <c r="AC22" s="19">
        <v>0</v>
      </c>
      <c r="AD22" s="19">
        <v>0</v>
      </c>
      <c r="AE22" s="19">
        <v>211</v>
      </c>
      <c r="AF22" s="19">
        <v>412</v>
      </c>
      <c r="AG22" s="19">
        <v>31</v>
      </c>
      <c r="AH22" s="19">
        <v>0</v>
      </c>
      <c r="AI22" s="19">
        <v>1</v>
      </c>
      <c r="AJ22" s="19">
        <v>0</v>
      </c>
      <c r="AK22" s="19">
        <v>34</v>
      </c>
      <c r="AL22" s="19">
        <v>18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1</v>
      </c>
      <c r="AX22" s="19">
        <v>1</v>
      </c>
    </row>
    <row r="23" spans="2:50" ht="20.149999999999999" customHeight="1" thickBot="1" x14ac:dyDescent="0.35">
      <c r="B23" s="4" t="s">
        <v>32</v>
      </c>
      <c r="C23" s="19">
        <v>2011</v>
      </c>
      <c r="D23" s="19">
        <v>402</v>
      </c>
      <c r="E23" s="19">
        <v>146</v>
      </c>
      <c r="F23" s="19">
        <v>8</v>
      </c>
      <c r="G23" s="19">
        <v>2609</v>
      </c>
      <c r="H23" s="19">
        <v>5202</v>
      </c>
      <c r="I23" s="19">
        <v>619</v>
      </c>
      <c r="J23" s="19">
        <v>127</v>
      </c>
      <c r="K23" s="19">
        <v>6</v>
      </c>
      <c r="L23" s="19">
        <v>0</v>
      </c>
      <c r="M23" s="19">
        <v>735</v>
      </c>
      <c r="N23" s="19">
        <v>35</v>
      </c>
      <c r="O23" s="19">
        <v>5</v>
      </c>
      <c r="P23" s="19">
        <v>1</v>
      </c>
      <c r="Q23" s="19">
        <v>0</v>
      </c>
      <c r="R23" s="19">
        <v>0</v>
      </c>
      <c r="S23" s="19">
        <v>5</v>
      </c>
      <c r="T23" s="19">
        <v>21</v>
      </c>
      <c r="U23" s="19">
        <v>965</v>
      </c>
      <c r="V23" s="19">
        <v>273</v>
      </c>
      <c r="W23" s="19">
        <v>140</v>
      </c>
      <c r="X23" s="19">
        <v>6</v>
      </c>
      <c r="Y23" s="19">
        <v>1376</v>
      </c>
      <c r="Z23" s="19">
        <v>4188</v>
      </c>
      <c r="AA23" s="19">
        <v>347</v>
      </c>
      <c r="AB23" s="19">
        <v>0</v>
      </c>
      <c r="AC23" s="19">
        <v>0</v>
      </c>
      <c r="AD23" s="19">
        <v>1</v>
      </c>
      <c r="AE23" s="19">
        <v>420</v>
      </c>
      <c r="AF23" s="19">
        <v>872</v>
      </c>
      <c r="AG23" s="19">
        <v>73</v>
      </c>
      <c r="AH23" s="19">
        <v>1</v>
      </c>
      <c r="AI23" s="19">
        <v>0</v>
      </c>
      <c r="AJ23" s="19">
        <v>1</v>
      </c>
      <c r="AK23" s="19">
        <v>71</v>
      </c>
      <c r="AL23" s="19">
        <v>72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2</v>
      </c>
      <c r="AT23" s="19">
        <v>0</v>
      </c>
      <c r="AU23" s="19">
        <v>0</v>
      </c>
      <c r="AV23" s="19">
        <v>0</v>
      </c>
      <c r="AW23" s="19">
        <v>2</v>
      </c>
      <c r="AX23" s="19">
        <v>14</v>
      </c>
    </row>
    <row r="24" spans="2:50" ht="20.149999999999999" customHeight="1" thickBot="1" x14ac:dyDescent="0.35">
      <c r="B24" s="4" t="s">
        <v>33</v>
      </c>
      <c r="C24" s="19">
        <v>9662</v>
      </c>
      <c r="D24" s="19">
        <v>1375</v>
      </c>
      <c r="E24" s="19">
        <v>693</v>
      </c>
      <c r="F24" s="19">
        <v>96</v>
      </c>
      <c r="G24" s="19">
        <v>11420</v>
      </c>
      <c r="H24" s="19">
        <v>8583</v>
      </c>
      <c r="I24" s="19">
        <v>1378</v>
      </c>
      <c r="J24" s="19">
        <v>212</v>
      </c>
      <c r="K24" s="19">
        <v>6</v>
      </c>
      <c r="L24" s="19">
        <v>4</v>
      </c>
      <c r="M24" s="19">
        <v>1605</v>
      </c>
      <c r="N24" s="19">
        <v>16</v>
      </c>
      <c r="O24" s="19">
        <v>26</v>
      </c>
      <c r="P24" s="19">
        <v>3</v>
      </c>
      <c r="Q24" s="19">
        <v>1</v>
      </c>
      <c r="R24" s="19">
        <v>1</v>
      </c>
      <c r="S24" s="19">
        <v>26</v>
      </c>
      <c r="T24" s="19">
        <v>67</v>
      </c>
      <c r="U24" s="19">
        <v>6861</v>
      </c>
      <c r="V24" s="19">
        <v>1145</v>
      </c>
      <c r="W24" s="19">
        <v>685</v>
      </c>
      <c r="X24" s="19">
        <v>81</v>
      </c>
      <c r="Y24" s="19">
        <v>8462</v>
      </c>
      <c r="Z24" s="19">
        <v>5974</v>
      </c>
      <c r="AA24" s="19">
        <v>1237</v>
      </c>
      <c r="AB24" s="19">
        <v>0</v>
      </c>
      <c r="AC24" s="19">
        <v>0</v>
      </c>
      <c r="AD24" s="19">
        <v>10</v>
      </c>
      <c r="AE24" s="19">
        <v>1158</v>
      </c>
      <c r="AF24" s="19">
        <v>2323</v>
      </c>
      <c r="AG24" s="19">
        <v>156</v>
      </c>
      <c r="AH24" s="19">
        <v>15</v>
      </c>
      <c r="AI24" s="19">
        <v>1</v>
      </c>
      <c r="AJ24" s="19">
        <v>0</v>
      </c>
      <c r="AK24" s="19">
        <v>165</v>
      </c>
      <c r="AL24" s="19">
        <v>183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4</v>
      </c>
      <c r="AT24" s="19">
        <v>0</v>
      </c>
      <c r="AU24" s="19">
        <v>0</v>
      </c>
      <c r="AV24" s="19">
        <v>0</v>
      </c>
      <c r="AW24" s="19">
        <v>4</v>
      </c>
      <c r="AX24" s="19">
        <v>20</v>
      </c>
    </row>
    <row r="25" spans="2:50" ht="20.149999999999999" customHeight="1" thickBot="1" x14ac:dyDescent="0.35">
      <c r="B25" s="4" t="s">
        <v>34</v>
      </c>
      <c r="C25" s="19">
        <v>1840</v>
      </c>
      <c r="D25" s="19">
        <v>525</v>
      </c>
      <c r="E25" s="19">
        <v>119</v>
      </c>
      <c r="F25" s="19">
        <v>19</v>
      </c>
      <c r="G25" s="19">
        <v>2622</v>
      </c>
      <c r="H25" s="19">
        <v>3122</v>
      </c>
      <c r="I25" s="19">
        <v>669</v>
      </c>
      <c r="J25" s="19">
        <v>276</v>
      </c>
      <c r="K25" s="19">
        <v>1</v>
      </c>
      <c r="L25" s="19">
        <v>4</v>
      </c>
      <c r="M25" s="19">
        <v>948</v>
      </c>
      <c r="N25" s="19">
        <v>9</v>
      </c>
      <c r="O25" s="19">
        <v>17</v>
      </c>
      <c r="P25" s="19">
        <v>0</v>
      </c>
      <c r="Q25" s="19">
        <v>0</v>
      </c>
      <c r="R25" s="19">
        <v>0</v>
      </c>
      <c r="S25" s="19">
        <v>17</v>
      </c>
      <c r="T25" s="19">
        <v>32</v>
      </c>
      <c r="U25" s="19">
        <v>734</v>
      </c>
      <c r="V25" s="19">
        <v>249</v>
      </c>
      <c r="W25" s="19">
        <v>118</v>
      </c>
      <c r="X25" s="19">
        <v>12</v>
      </c>
      <c r="Y25" s="19">
        <v>1310</v>
      </c>
      <c r="Z25" s="19">
        <v>2450</v>
      </c>
      <c r="AA25" s="19">
        <v>342</v>
      </c>
      <c r="AB25" s="19">
        <v>0</v>
      </c>
      <c r="AC25" s="19">
        <v>0</v>
      </c>
      <c r="AD25" s="19">
        <v>2</v>
      </c>
      <c r="AE25" s="19">
        <v>280</v>
      </c>
      <c r="AF25" s="19">
        <v>554</v>
      </c>
      <c r="AG25" s="19">
        <v>75</v>
      </c>
      <c r="AH25" s="19">
        <v>0</v>
      </c>
      <c r="AI25" s="19">
        <v>0</v>
      </c>
      <c r="AJ25" s="19">
        <v>0</v>
      </c>
      <c r="AK25" s="19">
        <v>67</v>
      </c>
      <c r="AL25" s="19">
        <v>68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3</v>
      </c>
      <c r="AT25" s="19">
        <v>0</v>
      </c>
      <c r="AU25" s="19">
        <v>0</v>
      </c>
      <c r="AV25" s="19">
        <v>1</v>
      </c>
      <c r="AW25" s="19">
        <v>0</v>
      </c>
      <c r="AX25" s="19">
        <v>9</v>
      </c>
    </row>
    <row r="26" spans="2:50" ht="20.149999999999999" customHeight="1" thickBot="1" x14ac:dyDescent="0.35">
      <c r="B26" s="4" t="s">
        <v>35</v>
      </c>
      <c r="C26" s="19">
        <v>1063</v>
      </c>
      <c r="D26" s="19">
        <v>4</v>
      </c>
      <c r="E26" s="19">
        <v>0</v>
      </c>
      <c r="F26" s="19">
        <v>0</v>
      </c>
      <c r="G26" s="19">
        <v>1330</v>
      </c>
      <c r="H26" s="19">
        <v>913</v>
      </c>
      <c r="I26" s="19">
        <v>152</v>
      </c>
      <c r="J26" s="19">
        <v>0</v>
      </c>
      <c r="K26" s="19">
        <v>0</v>
      </c>
      <c r="L26" s="19">
        <v>0</v>
      </c>
      <c r="M26" s="19">
        <v>153</v>
      </c>
      <c r="N26" s="19">
        <v>4</v>
      </c>
      <c r="O26" s="19">
        <v>5</v>
      </c>
      <c r="P26" s="19">
        <v>0</v>
      </c>
      <c r="Q26" s="19">
        <v>0</v>
      </c>
      <c r="R26" s="19">
        <v>0</v>
      </c>
      <c r="S26" s="19">
        <v>1</v>
      </c>
      <c r="T26" s="19">
        <v>16</v>
      </c>
      <c r="U26" s="19">
        <v>765</v>
      </c>
      <c r="V26" s="19">
        <v>4</v>
      </c>
      <c r="W26" s="19">
        <v>0</v>
      </c>
      <c r="X26" s="19">
        <v>0</v>
      </c>
      <c r="Y26" s="19">
        <v>1057</v>
      </c>
      <c r="Z26" s="19">
        <v>743</v>
      </c>
      <c r="AA26" s="19">
        <v>134</v>
      </c>
      <c r="AB26" s="19">
        <v>0</v>
      </c>
      <c r="AC26" s="19">
        <v>0</v>
      </c>
      <c r="AD26" s="19">
        <v>0</v>
      </c>
      <c r="AE26" s="19">
        <v>111</v>
      </c>
      <c r="AF26" s="19">
        <v>142</v>
      </c>
      <c r="AG26" s="19">
        <v>7</v>
      </c>
      <c r="AH26" s="19">
        <v>0</v>
      </c>
      <c r="AI26" s="19">
        <v>0</v>
      </c>
      <c r="AJ26" s="19">
        <v>0</v>
      </c>
      <c r="AK26" s="19">
        <v>8</v>
      </c>
      <c r="AL26" s="19">
        <v>8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49999999999999" customHeight="1" thickBot="1" x14ac:dyDescent="0.35">
      <c r="B27" s="5" t="s">
        <v>36</v>
      </c>
      <c r="C27" s="19">
        <v>2004</v>
      </c>
      <c r="D27" s="19">
        <v>203</v>
      </c>
      <c r="E27" s="19">
        <v>105</v>
      </c>
      <c r="F27" s="19">
        <v>8</v>
      </c>
      <c r="G27" s="19">
        <v>2383</v>
      </c>
      <c r="H27" s="19">
        <v>3593</v>
      </c>
      <c r="I27" s="19">
        <v>577</v>
      </c>
      <c r="J27" s="19">
        <v>62</v>
      </c>
      <c r="K27" s="19">
        <v>12</v>
      </c>
      <c r="L27" s="19">
        <v>2</v>
      </c>
      <c r="M27" s="19">
        <v>648</v>
      </c>
      <c r="N27" s="19">
        <v>12</v>
      </c>
      <c r="O27" s="19">
        <v>14</v>
      </c>
      <c r="P27" s="19">
        <v>1</v>
      </c>
      <c r="Q27" s="19">
        <v>0</v>
      </c>
      <c r="R27" s="19">
        <v>0</v>
      </c>
      <c r="S27" s="19">
        <v>12</v>
      </c>
      <c r="T27" s="19">
        <v>24</v>
      </c>
      <c r="U27" s="19">
        <v>992</v>
      </c>
      <c r="V27" s="19">
        <v>138</v>
      </c>
      <c r="W27" s="19">
        <v>93</v>
      </c>
      <c r="X27" s="19">
        <v>6</v>
      </c>
      <c r="Y27" s="19">
        <v>1310</v>
      </c>
      <c r="Z27" s="19">
        <v>2993</v>
      </c>
      <c r="AA27" s="19">
        <v>368</v>
      </c>
      <c r="AB27" s="19">
        <v>0</v>
      </c>
      <c r="AC27" s="19">
        <v>0</v>
      </c>
      <c r="AD27" s="19">
        <v>0</v>
      </c>
      <c r="AE27" s="19">
        <v>362</v>
      </c>
      <c r="AF27" s="19">
        <v>533</v>
      </c>
      <c r="AG27" s="19">
        <v>53</v>
      </c>
      <c r="AH27" s="19">
        <v>2</v>
      </c>
      <c r="AI27" s="19">
        <v>0</v>
      </c>
      <c r="AJ27" s="19">
        <v>0</v>
      </c>
      <c r="AK27" s="19">
        <v>50</v>
      </c>
      <c r="AL27" s="19">
        <v>31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1</v>
      </c>
      <c r="AX27" s="19">
        <v>0</v>
      </c>
    </row>
    <row r="28" spans="2:50" ht="20.149999999999999" customHeight="1" thickBot="1" x14ac:dyDescent="0.35">
      <c r="B28" s="6" t="s">
        <v>37</v>
      </c>
      <c r="C28" s="20">
        <v>280</v>
      </c>
      <c r="D28" s="20">
        <v>71</v>
      </c>
      <c r="E28" s="20">
        <v>16</v>
      </c>
      <c r="F28" s="20">
        <v>0</v>
      </c>
      <c r="G28" s="20">
        <v>459</v>
      </c>
      <c r="H28" s="20">
        <v>583</v>
      </c>
      <c r="I28" s="20">
        <v>117</v>
      </c>
      <c r="J28" s="20">
        <v>39</v>
      </c>
      <c r="K28" s="20">
        <v>0</v>
      </c>
      <c r="L28" s="20">
        <v>0</v>
      </c>
      <c r="M28" s="20">
        <v>155</v>
      </c>
      <c r="N28" s="20">
        <v>4</v>
      </c>
      <c r="O28" s="20">
        <v>0</v>
      </c>
      <c r="P28" s="20">
        <v>0</v>
      </c>
      <c r="Q28" s="20">
        <v>0</v>
      </c>
      <c r="R28" s="20">
        <v>0</v>
      </c>
      <c r="S28" s="20">
        <v>1</v>
      </c>
      <c r="T28" s="20">
        <v>10</v>
      </c>
      <c r="U28" s="20">
        <v>89</v>
      </c>
      <c r="V28" s="20">
        <v>32</v>
      </c>
      <c r="W28" s="20">
        <v>16</v>
      </c>
      <c r="X28" s="20">
        <v>0</v>
      </c>
      <c r="Y28" s="20">
        <v>176</v>
      </c>
      <c r="Z28" s="20">
        <v>445</v>
      </c>
      <c r="AA28" s="20">
        <v>69</v>
      </c>
      <c r="AB28" s="20">
        <v>0</v>
      </c>
      <c r="AC28" s="20">
        <v>0</v>
      </c>
      <c r="AD28" s="20">
        <v>0</v>
      </c>
      <c r="AE28" s="20">
        <v>122</v>
      </c>
      <c r="AF28" s="20">
        <v>123</v>
      </c>
      <c r="AG28" s="20">
        <v>5</v>
      </c>
      <c r="AH28" s="20">
        <v>0</v>
      </c>
      <c r="AI28" s="20">
        <v>0</v>
      </c>
      <c r="AJ28" s="20">
        <v>0</v>
      </c>
      <c r="AK28" s="20">
        <v>5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1</v>
      </c>
    </row>
    <row r="29" spans="2:50" ht="20.149999999999999" customHeight="1" thickBot="1" x14ac:dyDescent="0.35">
      <c r="B29" s="7" t="s">
        <v>38</v>
      </c>
      <c r="C29" s="9">
        <f>SUM(C12:C28)</f>
        <v>55992</v>
      </c>
      <c r="D29" s="9">
        <f t="shared" ref="D29:AX29" si="0">SUM(D12:D28)</f>
        <v>7294</v>
      </c>
      <c r="E29" s="9">
        <f t="shared" si="0"/>
        <v>3253</v>
      </c>
      <c r="F29" s="9">
        <f t="shared" si="0"/>
        <v>329</v>
      </c>
      <c r="G29" s="9">
        <f t="shared" si="0"/>
        <v>67402</v>
      </c>
      <c r="H29" s="9">
        <f t="shared" si="0"/>
        <v>71358</v>
      </c>
      <c r="I29" s="9">
        <f t="shared" si="0"/>
        <v>15315</v>
      </c>
      <c r="J29" s="9">
        <f t="shared" si="0"/>
        <v>2553</v>
      </c>
      <c r="K29" s="9">
        <f t="shared" si="0"/>
        <v>140</v>
      </c>
      <c r="L29" s="9">
        <f t="shared" si="0"/>
        <v>33</v>
      </c>
      <c r="M29" s="9">
        <f t="shared" si="0"/>
        <v>18119</v>
      </c>
      <c r="N29" s="9">
        <f t="shared" si="0"/>
        <v>481</v>
      </c>
      <c r="O29" s="9">
        <f t="shared" si="0"/>
        <v>220</v>
      </c>
      <c r="P29" s="9">
        <f t="shared" si="0"/>
        <v>5</v>
      </c>
      <c r="Q29" s="9">
        <f t="shared" si="0"/>
        <v>1</v>
      </c>
      <c r="R29" s="9">
        <f t="shared" si="0"/>
        <v>9</v>
      </c>
      <c r="S29" s="9">
        <f t="shared" si="0"/>
        <v>242</v>
      </c>
      <c r="T29" s="9">
        <f t="shared" si="0"/>
        <v>652</v>
      </c>
      <c r="U29" s="9">
        <f t="shared" si="0"/>
        <v>30338</v>
      </c>
      <c r="V29" s="9">
        <f t="shared" si="0"/>
        <v>4687</v>
      </c>
      <c r="W29" s="9">
        <f t="shared" si="0"/>
        <v>3097</v>
      </c>
      <c r="X29" s="9">
        <f t="shared" si="0"/>
        <v>217</v>
      </c>
      <c r="Y29" s="9">
        <f t="shared" si="0"/>
        <v>38822</v>
      </c>
      <c r="Z29" s="9">
        <f t="shared" si="0"/>
        <v>51784</v>
      </c>
      <c r="AA29" s="9">
        <f t="shared" si="0"/>
        <v>8459</v>
      </c>
      <c r="AB29" s="9">
        <f t="shared" si="0"/>
        <v>0</v>
      </c>
      <c r="AC29" s="9">
        <f t="shared" si="0"/>
        <v>0</v>
      </c>
      <c r="AD29" s="9">
        <f t="shared" si="0"/>
        <v>59</v>
      </c>
      <c r="AE29" s="9">
        <f t="shared" si="0"/>
        <v>8475</v>
      </c>
      <c r="AF29" s="9">
        <f t="shared" si="0"/>
        <v>16849</v>
      </c>
      <c r="AG29" s="9">
        <f t="shared" si="0"/>
        <v>1634</v>
      </c>
      <c r="AH29" s="9">
        <f t="shared" si="0"/>
        <v>48</v>
      </c>
      <c r="AI29" s="9">
        <f t="shared" si="0"/>
        <v>15</v>
      </c>
      <c r="AJ29" s="9">
        <f t="shared" si="0"/>
        <v>9</v>
      </c>
      <c r="AK29" s="9">
        <f t="shared" si="0"/>
        <v>1714</v>
      </c>
      <c r="AL29" s="9">
        <f t="shared" si="0"/>
        <v>1430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26</v>
      </c>
      <c r="AT29" s="9">
        <f t="shared" si="0"/>
        <v>1</v>
      </c>
      <c r="AU29" s="9">
        <f t="shared" si="0"/>
        <v>0</v>
      </c>
      <c r="AV29" s="9">
        <f t="shared" si="0"/>
        <v>2</v>
      </c>
      <c r="AW29" s="9">
        <f t="shared" si="0"/>
        <v>30</v>
      </c>
      <c r="AX29" s="9">
        <f t="shared" si="0"/>
        <v>162</v>
      </c>
    </row>
    <row r="30" spans="2:50" x14ac:dyDescent="0.3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D10:E10"/>
    <mergeCell ref="C10:C11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9" width="18.61328125" customWidth="1"/>
    <col min="19" max="19" width="12.23046875" customWidth="1"/>
  </cols>
  <sheetData>
    <row r="8" spans="2:9" ht="66.75" customHeight="1" x14ac:dyDescent="0.3"/>
    <row r="9" spans="2:9" ht="42.75" customHeight="1" x14ac:dyDescent="0.3">
      <c r="B9" s="10"/>
      <c r="C9" s="88" t="s">
        <v>189</v>
      </c>
      <c r="D9" s="88" t="s">
        <v>166</v>
      </c>
      <c r="E9" s="89" t="s">
        <v>167</v>
      </c>
      <c r="F9" s="90"/>
      <c r="G9" s="91"/>
      <c r="H9" s="91" t="s">
        <v>188</v>
      </c>
      <c r="I9" s="88" t="s">
        <v>169</v>
      </c>
    </row>
    <row r="10" spans="2:9" ht="83.25" customHeight="1" x14ac:dyDescent="0.3">
      <c r="B10" s="10"/>
      <c r="C10" s="88"/>
      <c r="D10" s="88"/>
      <c r="E10" s="45" t="s">
        <v>182</v>
      </c>
      <c r="F10" s="46" t="s">
        <v>183</v>
      </c>
      <c r="G10" s="47" t="s">
        <v>184</v>
      </c>
      <c r="H10" s="91"/>
      <c r="I10" s="88"/>
    </row>
    <row r="11" spans="2:9" ht="20.149999999999999" customHeight="1" thickBot="1" x14ac:dyDescent="0.35">
      <c r="B11" s="3" t="s">
        <v>21</v>
      </c>
      <c r="C11" s="39">
        <f>'Denuncias-Renuncias'!H11/'Denuncias-Renuncias'!$G11</f>
        <v>7.1348486392824378E-3</v>
      </c>
      <c r="D11" s="39">
        <f>'Denuncias-Renuncias'!I11/'Denuncias-Renuncias'!G11</f>
        <v>5.0963204566303129E-4</v>
      </c>
      <c r="E11" s="39">
        <f>'Denuncias-Renuncias'!J11/'Denuncias-Renuncias'!G11</f>
        <v>0.73315666089083686</v>
      </c>
      <c r="F11" s="39">
        <f>'Denuncias-Renuncias'!K11/'Denuncias-Renuncias'!G11</f>
        <v>1.4269697278564876E-2</v>
      </c>
      <c r="G11" s="39">
        <f>'Denuncias-Renuncias'!L11/'Denuncias-Renuncias'!G11</f>
        <v>0.12302517582305575</v>
      </c>
      <c r="H11" s="39">
        <f>'Denuncias-Renuncias'!M11/'Denuncias-Renuncias'!G11</f>
        <v>7.4712057894200393E-2</v>
      </c>
      <c r="I11" s="39">
        <f>'Denuncias-Renuncias'!N11/'Denuncias-Renuncias'!G11</f>
        <v>4.7191927428396695E-2</v>
      </c>
    </row>
    <row r="12" spans="2:9" ht="20.149999999999999" customHeight="1" thickBot="1" x14ac:dyDescent="0.35">
      <c r="B12" s="4" t="s">
        <v>22</v>
      </c>
      <c r="C12" s="39">
        <f>'Denuncias-Renuncias'!H12/'Denuncias-Renuncias'!$G12</f>
        <v>1.7953321364452424E-2</v>
      </c>
      <c r="D12" s="39">
        <f>'Denuncias-Renuncias'!I12/'Denuncias-Renuncias'!G12</f>
        <v>4.4883303411131061E-3</v>
      </c>
      <c r="E12" s="39">
        <f>'Denuncias-Renuncias'!J12/'Denuncias-Renuncias'!G12</f>
        <v>0.63734290843806107</v>
      </c>
      <c r="F12" s="39">
        <f>'Denuncias-Renuncias'!K12/'Denuncias-Renuncias'!G12</f>
        <v>2.5134649910233394E-2</v>
      </c>
      <c r="G12" s="39">
        <f>'Denuncias-Renuncias'!L12/'Denuncias-Renuncias'!G12</f>
        <v>0.24865350089766608</v>
      </c>
      <c r="H12" s="39">
        <f>'Denuncias-Renuncias'!M12/'Denuncias-Renuncias'!G12</f>
        <v>4.8473967684021541E-2</v>
      </c>
      <c r="I12" s="39">
        <f>'Denuncias-Renuncias'!N12/'Denuncias-Renuncias'!G12</f>
        <v>1.7953321364452424E-2</v>
      </c>
    </row>
    <row r="13" spans="2:9" ht="20.149999999999999" customHeight="1" thickBot="1" x14ac:dyDescent="0.35">
      <c r="B13" s="4" t="s">
        <v>23</v>
      </c>
      <c r="C13" s="39">
        <f>'Denuncias-Renuncias'!H13/'Denuncias-Renuncias'!$G13</f>
        <v>2.3782559456398639E-2</v>
      </c>
      <c r="D13" s="39">
        <f>'Denuncias-Renuncias'!I13/'Denuncias-Renuncias'!G13</f>
        <v>0</v>
      </c>
      <c r="E13" s="39">
        <f>'Denuncias-Renuncias'!J13/'Denuncias-Renuncias'!G13</f>
        <v>0.57417893544733867</v>
      </c>
      <c r="F13" s="39">
        <f>'Denuncias-Renuncias'!K13/'Denuncias-Renuncias'!G13</f>
        <v>7.9275198187995465E-3</v>
      </c>
      <c r="G13" s="39">
        <f>'Denuncias-Renuncias'!L13/'Denuncias-Renuncias'!G13</f>
        <v>0.14949037372593432</v>
      </c>
      <c r="H13" s="39">
        <f>'Denuncias-Renuncias'!M13/'Denuncias-Renuncias'!G13</f>
        <v>0.16874292185730463</v>
      </c>
      <c r="I13" s="39">
        <f>'Denuncias-Renuncias'!N13/'Denuncias-Renuncias'!G13</f>
        <v>7.5877689694224232E-2</v>
      </c>
    </row>
    <row r="14" spans="2:9" ht="20.149999999999999" customHeight="1" thickBot="1" x14ac:dyDescent="0.35">
      <c r="B14" s="4" t="s">
        <v>24</v>
      </c>
      <c r="C14" s="39">
        <f>'Denuncias-Renuncias'!H14/'Denuncias-Renuncias'!$G14</f>
        <v>2.2716049382716048E-2</v>
      </c>
      <c r="D14" s="39">
        <f>'Denuncias-Renuncias'!I14/'Denuncias-Renuncias'!G14</f>
        <v>7.9012345679012348E-3</v>
      </c>
      <c r="E14" s="39">
        <f>'Denuncias-Renuncias'!J14/'Denuncias-Renuncias'!G14</f>
        <v>0.69283950617283951</v>
      </c>
      <c r="F14" s="39">
        <f>'Denuncias-Renuncias'!K14/'Denuncias-Renuncias'!G14</f>
        <v>3.4074074074074076E-2</v>
      </c>
      <c r="G14" s="39">
        <f>'Denuncias-Renuncias'!L14/'Denuncias-Renuncias'!G14</f>
        <v>0.10518518518518519</v>
      </c>
      <c r="H14" s="39">
        <f>'Denuncias-Renuncias'!M14/'Denuncias-Renuncias'!G14</f>
        <v>0.12049382716049382</v>
      </c>
      <c r="I14" s="39">
        <f>'Denuncias-Renuncias'!N14/'Denuncias-Renuncias'!G14</f>
        <v>1.6790123456790124E-2</v>
      </c>
    </row>
    <row r="15" spans="2:9" ht="20.149999999999999" customHeight="1" thickBot="1" x14ac:dyDescent="0.35">
      <c r="B15" s="4" t="s">
        <v>25</v>
      </c>
      <c r="C15" s="39">
        <f>'Denuncias-Renuncias'!H15/'Denuncias-Renuncias'!$G15</f>
        <v>6.3887020847343641E-3</v>
      </c>
      <c r="D15" s="39">
        <f>'Denuncias-Renuncias'!I15/'Denuncias-Renuncias'!G15</f>
        <v>6.7249495628782787E-3</v>
      </c>
      <c r="E15" s="39">
        <f>'Denuncias-Renuncias'!J15/'Denuncias-Renuncias'!G15</f>
        <v>0.60390047074646935</v>
      </c>
      <c r="F15" s="39">
        <f>'Denuncias-Renuncias'!K15/'Denuncias-Renuncias'!G15</f>
        <v>4.438466711499664E-2</v>
      </c>
      <c r="G15" s="39">
        <f>'Denuncias-Renuncias'!L15/'Denuncias-Renuncias'!G15</f>
        <v>0.15938130464021519</v>
      </c>
      <c r="H15" s="39">
        <f>'Denuncias-Renuncias'!M15/'Denuncias-Renuncias'!G15</f>
        <v>0.13685272360457296</v>
      </c>
      <c r="I15" s="39">
        <f>'Denuncias-Renuncias'!N15/'Denuncias-Renuncias'!G15</f>
        <v>4.2367182246133152E-2</v>
      </c>
    </row>
    <row r="16" spans="2:9" ht="20.149999999999999" customHeight="1" thickBot="1" x14ac:dyDescent="0.35">
      <c r="B16" s="4" t="s">
        <v>26</v>
      </c>
      <c r="C16" s="39">
        <f>'Denuncias-Renuncias'!H16/'Denuncias-Renuncias'!$G16</f>
        <v>2.070393374741201E-3</v>
      </c>
      <c r="D16" s="39">
        <f>'Denuncias-Renuncias'!I16/'Denuncias-Renuncias'!G16</f>
        <v>0</v>
      </c>
      <c r="E16" s="39">
        <f>'Denuncias-Renuncias'!J16/'Denuncias-Renuncias'!G16</f>
        <v>0.71221532091097306</v>
      </c>
      <c r="F16" s="39">
        <f>'Denuncias-Renuncias'!K16/'Denuncias-Renuncias'!G16</f>
        <v>0</v>
      </c>
      <c r="G16" s="39">
        <f>'Denuncias-Renuncias'!L16/'Denuncias-Renuncias'!G16</f>
        <v>0.18633540372670807</v>
      </c>
      <c r="H16" s="39">
        <f>'Denuncias-Renuncias'!M16/'Denuncias-Renuncias'!G16</f>
        <v>6.6252587991718431E-2</v>
      </c>
      <c r="I16" s="39">
        <f>'Denuncias-Renuncias'!N16/'Denuncias-Renuncias'!G16</f>
        <v>3.3126293995859216E-2</v>
      </c>
    </row>
    <row r="17" spans="2:9" ht="20.149999999999999" customHeight="1" thickBot="1" x14ac:dyDescent="0.35">
      <c r="B17" s="4" t="s">
        <v>27</v>
      </c>
      <c r="C17" s="39">
        <f>'Denuncias-Renuncias'!H17/'Denuncias-Renuncias'!$G17</f>
        <v>9.45945945945946E-3</v>
      </c>
      <c r="D17" s="39">
        <f>'Denuncias-Renuncias'!I17/'Denuncias-Renuncias'!G17</f>
        <v>0</v>
      </c>
      <c r="E17" s="39">
        <f>'Denuncias-Renuncias'!J17/'Denuncias-Renuncias'!G17</f>
        <v>0.78243243243243243</v>
      </c>
      <c r="F17" s="39">
        <f>'Denuncias-Renuncias'!K17/'Denuncias-Renuncias'!G17</f>
        <v>1.1486486486486487E-2</v>
      </c>
      <c r="G17" s="39">
        <f>'Denuncias-Renuncias'!L17/'Denuncias-Renuncias'!G17</f>
        <v>0.1858108108108108</v>
      </c>
      <c r="H17" s="39">
        <f>'Denuncias-Renuncias'!M17/'Denuncias-Renuncias'!G17</f>
        <v>9.45945945945946E-3</v>
      </c>
      <c r="I17" s="39">
        <f>'Denuncias-Renuncias'!N17/'Denuncias-Renuncias'!G17</f>
        <v>1.3513513513513514E-3</v>
      </c>
    </row>
    <row r="18" spans="2:9" ht="20.149999999999999" customHeight="1" thickBot="1" x14ac:dyDescent="0.35">
      <c r="B18" s="4" t="s">
        <v>28</v>
      </c>
      <c r="C18" s="39">
        <f>'Denuncias-Renuncias'!H18/'Denuncias-Renuncias'!$G18</f>
        <v>6.3985374771480807E-3</v>
      </c>
      <c r="D18" s="39">
        <f>'Denuncias-Renuncias'!I18/'Denuncias-Renuncias'!G18</f>
        <v>0</v>
      </c>
      <c r="E18" s="39">
        <f>'Denuncias-Renuncias'!J18/'Denuncias-Renuncias'!G18</f>
        <v>0.84323583180987205</v>
      </c>
      <c r="F18" s="39">
        <f>'Denuncias-Renuncias'!K18/'Denuncias-Renuncias'!G18</f>
        <v>1.9195612431444242E-2</v>
      </c>
      <c r="G18" s="39">
        <f>'Denuncias-Renuncias'!L18/'Denuncias-Renuncias'!G18</f>
        <v>4.9360146252285193E-2</v>
      </c>
      <c r="H18" s="39">
        <f>'Denuncias-Renuncias'!M18/'Denuncias-Renuncias'!G18</f>
        <v>3.5648994515539302E-2</v>
      </c>
      <c r="I18" s="39">
        <f>'Denuncias-Renuncias'!N18/'Denuncias-Renuncias'!G18</f>
        <v>4.6160877513711153E-2</v>
      </c>
    </row>
    <row r="19" spans="2:9" ht="20.149999999999999" customHeight="1" thickBot="1" x14ac:dyDescent="0.35">
      <c r="B19" s="4" t="s">
        <v>29</v>
      </c>
      <c r="C19" s="39">
        <f>'Denuncias-Renuncias'!H19/'Denuncias-Renuncias'!$G19</f>
        <v>3.1767262999498409E-3</v>
      </c>
      <c r="D19" s="39">
        <f>'Denuncias-Renuncias'!I19/'Denuncias-Renuncias'!G19</f>
        <v>6.186256478849691E-3</v>
      </c>
      <c r="E19" s="39">
        <f>'Denuncias-Renuncias'!J19/'Denuncias-Renuncias'!G19</f>
        <v>0.81290754054505932</v>
      </c>
      <c r="F19" s="39">
        <f>'Denuncias-Renuncias'!K19/'Denuncias-Renuncias'!G19</f>
        <v>4.8486875104497579E-3</v>
      </c>
      <c r="G19" s="39">
        <f>'Denuncias-Renuncias'!L19/'Denuncias-Renuncias'!G19</f>
        <v>0.11034943989299448</v>
      </c>
      <c r="H19" s="39">
        <f>'Denuncias-Renuncias'!M19/'Denuncias-Renuncias'!G19</f>
        <v>4.982444407289751E-2</v>
      </c>
      <c r="I19" s="39">
        <f>'Denuncias-Renuncias'!N19/'Denuncias-Renuncias'!G19</f>
        <v>1.2706905199799364E-2</v>
      </c>
    </row>
    <row r="20" spans="2:9" ht="20.149999999999999" customHeight="1" thickBot="1" x14ac:dyDescent="0.35">
      <c r="B20" s="4" t="s">
        <v>30</v>
      </c>
      <c r="C20" s="39">
        <f>'Denuncias-Renuncias'!H20/'Denuncias-Renuncias'!$G20</f>
        <v>1.6807909604519774E-2</v>
      </c>
      <c r="D20" s="39">
        <f>'Denuncias-Renuncias'!I20/'Denuncias-Renuncias'!G20</f>
        <v>2.1186440677966102E-3</v>
      </c>
      <c r="E20" s="39">
        <f>'Denuncias-Renuncias'!J20/'Denuncias-Renuncias'!G20</f>
        <v>0.6817796610169492</v>
      </c>
      <c r="F20" s="39">
        <f>'Denuncias-Renuncias'!K20/'Denuncias-Renuncias'!G20</f>
        <v>2.7542372881355932E-2</v>
      </c>
      <c r="G20" s="39">
        <f>'Denuncias-Renuncias'!L20/'Denuncias-Renuncias'!G20</f>
        <v>0.15310734463276837</v>
      </c>
      <c r="H20" s="39">
        <f>'Denuncias-Renuncias'!M20/'Denuncias-Renuncias'!G20</f>
        <v>7.5706214689265541E-2</v>
      </c>
      <c r="I20" s="39">
        <f>'Denuncias-Renuncias'!N20/'Denuncias-Renuncias'!G20</f>
        <v>4.2937853107344631E-2</v>
      </c>
    </row>
    <row r="21" spans="2:9" ht="20.149999999999999" customHeight="1" thickBot="1" x14ac:dyDescent="0.35">
      <c r="B21" s="4" t="s">
        <v>31</v>
      </c>
      <c r="C21" s="39">
        <f>'Denuncias-Renuncias'!H21/'Denuncias-Renuncias'!$G21</f>
        <v>1.3437849944008958E-2</v>
      </c>
      <c r="D21" s="39">
        <f>'Denuncias-Renuncias'!I21/'Denuncias-Renuncias'!G21</f>
        <v>0</v>
      </c>
      <c r="E21" s="39">
        <f>'Denuncias-Renuncias'!J21/'Denuncias-Renuncias'!G21</f>
        <v>0.7357222844344905</v>
      </c>
      <c r="F21" s="39">
        <f>'Denuncias-Renuncias'!K21/'Denuncias-Renuncias'!G21</f>
        <v>0</v>
      </c>
      <c r="G21" s="39">
        <f>'Denuncias-Renuncias'!L21/'Denuncias-Renuncias'!G21</f>
        <v>0.21948488241881298</v>
      </c>
      <c r="H21" s="39">
        <f>'Denuncias-Renuncias'!M21/'Denuncias-Renuncias'!G21</f>
        <v>3.1354983202687571E-2</v>
      </c>
      <c r="I21" s="39">
        <f>'Denuncias-Renuncias'!N21/'Denuncias-Renuncias'!G21</f>
        <v>0</v>
      </c>
    </row>
    <row r="22" spans="2:9" ht="20.149999999999999" customHeight="1" thickBot="1" x14ac:dyDescent="0.35">
      <c r="B22" s="4" t="s">
        <v>32</v>
      </c>
      <c r="C22" s="39">
        <f>'Denuncias-Renuncias'!H22/'Denuncias-Renuncias'!$G22</f>
        <v>8.3945435466946487E-3</v>
      </c>
      <c r="D22" s="39">
        <f>'Denuncias-Renuncias'!I22/'Denuncias-Renuncias'!G22</f>
        <v>5.2465897166841555E-4</v>
      </c>
      <c r="E22" s="39">
        <f>'Denuncias-Renuncias'!J22/'Denuncias-Renuncias'!G22</f>
        <v>0.82633788037775446</v>
      </c>
      <c r="F22" s="39">
        <f>'Denuncias-Renuncias'!K22/'Denuncias-Renuncias'!G22</f>
        <v>1.6264428121720881E-2</v>
      </c>
      <c r="G22" s="39">
        <f>'Denuncias-Renuncias'!L22/'Denuncias-Renuncias'!G22</f>
        <v>0.11752360965372508</v>
      </c>
      <c r="H22" s="39">
        <f>'Denuncias-Renuncias'!M22/'Denuncias-Renuncias'!G22</f>
        <v>2.465897166841553E-2</v>
      </c>
      <c r="I22" s="39">
        <f>'Denuncias-Renuncias'!N22/'Denuncias-Renuncias'!G22</f>
        <v>6.2959076600209865E-3</v>
      </c>
    </row>
    <row r="23" spans="2:9" ht="20.149999999999999" customHeight="1" thickBot="1" x14ac:dyDescent="0.35">
      <c r="B23" s="4" t="s">
        <v>33</v>
      </c>
      <c r="C23" s="39">
        <f>'Denuncias-Renuncias'!H23/'Denuncias-Renuncias'!$G23</f>
        <v>3.9508809396689801E-3</v>
      </c>
      <c r="D23" s="39">
        <f>'Denuncias-Renuncias'!I23/'Denuncias-Renuncias'!G23</f>
        <v>7.4746396155899624E-4</v>
      </c>
      <c r="E23" s="39">
        <f>'Denuncias-Renuncias'!J23/'Denuncias-Renuncias'!G23</f>
        <v>0.78921516284036308</v>
      </c>
      <c r="F23" s="39">
        <f>'Denuncias-Renuncias'!K23/'Denuncias-Renuncias'!G23</f>
        <v>7.4746396155899626E-3</v>
      </c>
      <c r="G23" s="39">
        <f>'Denuncias-Renuncias'!L23/'Denuncias-Renuncias'!G23</f>
        <v>0.12653497063534436</v>
      </c>
      <c r="H23" s="39">
        <f>'Denuncias-Renuncias'!M23/'Denuncias-Renuncias'!G23</f>
        <v>4.5168179391350774E-2</v>
      </c>
      <c r="I23" s="39">
        <f>'Denuncias-Renuncias'!N23/'Denuncias-Renuncias'!G23</f>
        <v>2.6908702616123867E-2</v>
      </c>
    </row>
    <row r="24" spans="2:9" ht="20.149999999999999" customHeight="1" thickBot="1" x14ac:dyDescent="0.35">
      <c r="B24" s="4" t="s">
        <v>34</v>
      </c>
      <c r="C24" s="39">
        <f>'Denuncias-Renuncias'!H24/'Denuncias-Renuncias'!$G24</f>
        <v>1.0237068965517241E-2</v>
      </c>
      <c r="D24" s="39">
        <f>'Denuncias-Renuncias'!I24/'Denuncias-Renuncias'!G24</f>
        <v>2.6939655172413795E-3</v>
      </c>
      <c r="E24" s="39">
        <f>'Denuncias-Renuncias'!J24/'Denuncias-Renuncias'!G24</f>
        <v>0.62176724137931039</v>
      </c>
      <c r="F24" s="39">
        <f>'Denuncias-Renuncias'!K24/'Denuncias-Renuncias'!G24</f>
        <v>3.6637931034482756E-2</v>
      </c>
      <c r="G24" s="39">
        <f>'Denuncias-Renuncias'!L24/'Denuncias-Renuncias'!G24</f>
        <v>0.25969827586206895</v>
      </c>
      <c r="H24" s="39">
        <f>'Denuncias-Renuncias'!M24/'Denuncias-Renuncias'!G24</f>
        <v>6.4655172413793108E-2</v>
      </c>
      <c r="I24" s="39">
        <f>'Denuncias-Renuncias'!N24/'Denuncias-Renuncias'!G24</f>
        <v>4.3103448275862068E-3</v>
      </c>
    </row>
    <row r="25" spans="2:9" ht="20.149999999999999" customHeight="1" thickBot="1" x14ac:dyDescent="0.35">
      <c r="B25" s="4" t="s">
        <v>35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0.9554285714285714</v>
      </c>
      <c r="F25" s="39">
        <f>'Denuncias-Renuncias'!K25/'Denuncias-Renuncias'!G25</f>
        <v>2.5142857142857144E-2</v>
      </c>
      <c r="G25" s="39">
        <f>'Denuncias-Renuncias'!L25/'Denuncias-Renuncias'!G25</f>
        <v>1.3714285714285714E-2</v>
      </c>
      <c r="H25" s="39">
        <f>'Denuncias-Renuncias'!M25/'Denuncias-Renuncias'!G25</f>
        <v>5.7142857142857143E-3</v>
      </c>
      <c r="I25" s="39">
        <f>'Denuncias-Renuncias'!N25/'Denuncias-Renuncias'!G25</f>
        <v>0</v>
      </c>
    </row>
    <row r="26" spans="2:9" ht="20.149999999999999" customHeight="1" thickBot="1" x14ac:dyDescent="0.35">
      <c r="B26" s="5" t="s">
        <v>36</v>
      </c>
      <c r="C26" s="39">
        <f>'Denuncias-Renuncias'!H26/'Denuncias-Renuncias'!$G26</f>
        <v>1.4450867052023121E-2</v>
      </c>
      <c r="D26" s="39">
        <f>'Denuncias-Renuncias'!I26/'Denuncias-Renuncias'!G26</f>
        <v>4.6242774566473991E-3</v>
      </c>
      <c r="E26" s="39">
        <f>'Denuncias-Renuncias'!J26/'Denuncias-Renuncias'!G26</f>
        <v>0.7098265895953757</v>
      </c>
      <c r="F26" s="39">
        <f>'Denuncias-Renuncias'!K26/'Denuncias-Renuncias'!G26</f>
        <v>1.2138728323699421E-2</v>
      </c>
      <c r="G26" s="39">
        <f>'Denuncias-Renuncias'!L26/'Denuncias-Renuncias'!G26</f>
        <v>0.20982658959537573</v>
      </c>
      <c r="H26" s="39">
        <f>'Denuncias-Renuncias'!M26/'Denuncias-Renuncias'!G26</f>
        <v>3.121387283236994E-2</v>
      </c>
      <c r="I26" s="39">
        <f>'Denuncias-Renuncias'!N26/'Denuncias-Renuncias'!G26</f>
        <v>1.7919075144508672E-2</v>
      </c>
    </row>
    <row r="27" spans="2:9" ht="20.149999999999999" customHeight="1" thickBot="1" x14ac:dyDescent="0.35">
      <c r="B27" s="6" t="s">
        <v>37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0.92509363295880154</v>
      </c>
      <c r="F27" s="39">
        <f>'Denuncias-Renuncias'!K27/'Denuncias-Renuncias'!G27</f>
        <v>0</v>
      </c>
      <c r="G27" s="39">
        <f>'Denuncias-Renuncias'!L27/'Denuncias-Renuncias'!G27</f>
        <v>7.4906367041198504E-2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49999999999999" customHeight="1" thickBot="1" x14ac:dyDescent="0.35">
      <c r="B28" s="7" t="s">
        <v>38</v>
      </c>
      <c r="C28" s="40">
        <f>'Denuncias-Renuncias'!H28/'Denuncias-Renuncias'!$G28</f>
        <v>8.8782384946278804E-3</v>
      </c>
      <c r="D28" s="40">
        <f>'Denuncias-Renuncias'!I28/'Denuncias-Renuncias'!G28</f>
        <v>2.337412347036986E-3</v>
      </c>
      <c r="E28" s="40">
        <f>'Denuncias-Renuncias'!J28/'Denuncias-Renuncias'!G28</f>
        <v>0.74115613521635793</v>
      </c>
      <c r="F28" s="40">
        <f>'Denuncias-Renuncias'!K28/'Denuncias-Renuncias'!G28</f>
        <v>1.7108287010665673E-2</v>
      </c>
      <c r="G28" s="40">
        <f>'Denuncias-Renuncias'!L28/'Denuncias-Renuncias'!G28</f>
        <v>0.1375341281844788</v>
      </c>
      <c r="H28" s="40">
        <f>'Denuncias-Renuncias'!M28/'Denuncias-Renuncias'!G28</f>
        <v>6.328691245506865E-2</v>
      </c>
      <c r="I28" s="40">
        <f>'Denuncias-Renuncias'!N28/'Denuncias-Renuncias'!G28</f>
        <v>2.9698886291764058E-2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8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9" width="18.84375" customWidth="1"/>
    <col min="19" max="19" width="12.23046875" customWidth="1"/>
  </cols>
  <sheetData>
    <row r="8" spans="2:9" ht="36" customHeight="1" x14ac:dyDescent="0.3">
      <c r="B8" s="14"/>
      <c r="C8" s="77" t="s">
        <v>190</v>
      </c>
      <c r="D8" s="77"/>
      <c r="E8" s="77"/>
      <c r="F8" s="77"/>
      <c r="G8" s="77" t="s">
        <v>191</v>
      </c>
      <c r="H8" s="77"/>
      <c r="I8" s="77"/>
    </row>
    <row r="9" spans="2:9" ht="68" thickBot="1" x14ac:dyDescent="0.35">
      <c r="B9" s="36"/>
      <c r="C9" s="21" t="s">
        <v>192</v>
      </c>
      <c r="D9" s="21" t="s">
        <v>193</v>
      </c>
      <c r="E9" s="21" t="s">
        <v>194</v>
      </c>
      <c r="F9" s="21" t="s">
        <v>195</v>
      </c>
      <c r="G9" s="21" t="s">
        <v>196</v>
      </c>
      <c r="H9" s="21" t="s">
        <v>197</v>
      </c>
      <c r="I9" s="21" t="s">
        <v>198</v>
      </c>
    </row>
    <row r="10" spans="2:9" ht="20.149999999999999" customHeight="1" thickBot="1" x14ac:dyDescent="0.35">
      <c r="B10" s="3" t="s">
        <v>21</v>
      </c>
      <c r="C10" s="18">
        <v>203</v>
      </c>
      <c r="D10" s="18">
        <v>80</v>
      </c>
      <c r="E10" s="18">
        <v>16</v>
      </c>
      <c r="F10" s="18">
        <v>299</v>
      </c>
      <c r="G10" s="18">
        <v>3813</v>
      </c>
      <c r="H10" s="18">
        <v>69</v>
      </c>
      <c r="I10" s="18">
        <v>3882</v>
      </c>
    </row>
    <row r="11" spans="2:9" ht="20.149999999999999" customHeight="1" thickBot="1" x14ac:dyDescent="0.35">
      <c r="B11" s="4" t="s">
        <v>22</v>
      </c>
      <c r="C11" s="19">
        <v>26</v>
      </c>
      <c r="D11" s="19">
        <v>3</v>
      </c>
      <c r="E11" s="19">
        <v>17</v>
      </c>
      <c r="F11" s="19">
        <v>46</v>
      </c>
      <c r="G11" s="19">
        <v>365</v>
      </c>
      <c r="H11" s="19">
        <v>11</v>
      </c>
      <c r="I11" s="19">
        <v>376</v>
      </c>
    </row>
    <row r="12" spans="2:9" ht="20.149999999999999" customHeight="1" thickBot="1" x14ac:dyDescent="0.35">
      <c r="B12" s="4" t="s">
        <v>23</v>
      </c>
      <c r="C12" s="19">
        <v>11</v>
      </c>
      <c r="D12" s="19">
        <v>2</v>
      </c>
      <c r="E12" s="19">
        <v>1</v>
      </c>
      <c r="F12" s="19">
        <v>14</v>
      </c>
      <c r="G12" s="19">
        <v>343</v>
      </c>
      <c r="H12" s="19">
        <v>8</v>
      </c>
      <c r="I12" s="19">
        <v>351</v>
      </c>
    </row>
    <row r="13" spans="2:9" ht="20.149999999999999" customHeight="1" thickBot="1" x14ac:dyDescent="0.35">
      <c r="B13" s="4" t="s">
        <v>24</v>
      </c>
      <c r="C13" s="19">
        <v>19</v>
      </c>
      <c r="D13" s="19">
        <v>0</v>
      </c>
      <c r="E13" s="19">
        <v>16</v>
      </c>
      <c r="F13" s="19">
        <v>35</v>
      </c>
      <c r="G13" s="19">
        <v>704</v>
      </c>
      <c r="H13" s="19">
        <v>63</v>
      </c>
      <c r="I13" s="19">
        <v>767</v>
      </c>
    </row>
    <row r="14" spans="2:9" ht="20.149999999999999" customHeight="1" thickBot="1" x14ac:dyDescent="0.35">
      <c r="B14" s="4" t="s">
        <v>25</v>
      </c>
      <c r="C14" s="19">
        <v>70</v>
      </c>
      <c r="D14" s="19">
        <v>28</v>
      </c>
      <c r="E14" s="19">
        <v>44</v>
      </c>
      <c r="F14" s="19">
        <v>142</v>
      </c>
      <c r="G14" s="19">
        <v>880</v>
      </c>
      <c r="H14" s="19">
        <v>16</v>
      </c>
      <c r="I14" s="19">
        <v>896</v>
      </c>
    </row>
    <row r="15" spans="2:9" ht="20.149999999999999" customHeight="1" thickBot="1" x14ac:dyDescent="0.35">
      <c r="B15" s="4" t="s">
        <v>26</v>
      </c>
      <c r="C15" s="19">
        <v>5</v>
      </c>
      <c r="D15" s="19">
        <v>2</v>
      </c>
      <c r="E15" s="19">
        <v>1</v>
      </c>
      <c r="F15" s="19">
        <v>8</v>
      </c>
      <c r="G15" s="19">
        <v>195</v>
      </c>
      <c r="H15" s="19">
        <v>0</v>
      </c>
      <c r="I15" s="19">
        <v>195</v>
      </c>
    </row>
    <row r="16" spans="2:9" ht="20.149999999999999" customHeight="1" thickBot="1" x14ac:dyDescent="0.35">
      <c r="B16" s="4" t="s">
        <v>27</v>
      </c>
      <c r="C16" s="19">
        <v>1</v>
      </c>
      <c r="D16" s="19">
        <v>15</v>
      </c>
      <c r="E16" s="19">
        <v>0</v>
      </c>
      <c r="F16" s="19">
        <v>16</v>
      </c>
      <c r="G16" s="19">
        <v>722</v>
      </c>
      <c r="H16" s="19">
        <v>12</v>
      </c>
      <c r="I16" s="19">
        <v>734</v>
      </c>
    </row>
    <row r="17" spans="2:9" ht="20.149999999999999" customHeight="1" thickBot="1" x14ac:dyDescent="0.35">
      <c r="B17" s="4" t="s">
        <v>28</v>
      </c>
      <c r="C17" s="19">
        <v>12</v>
      </c>
      <c r="D17" s="19">
        <v>4</v>
      </c>
      <c r="E17" s="19">
        <v>3</v>
      </c>
      <c r="F17" s="19">
        <v>19</v>
      </c>
      <c r="G17" s="19">
        <v>734</v>
      </c>
      <c r="H17" s="19">
        <v>25</v>
      </c>
      <c r="I17" s="19">
        <v>759</v>
      </c>
    </row>
    <row r="18" spans="2:9" ht="20.149999999999999" customHeight="1" thickBot="1" x14ac:dyDescent="0.35">
      <c r="B18" s="4" t="s">
        <v>29</v>
      </c>
      <c r="C18" s="19">
        <v>67</v>
      </c>
      <c r="D18" s="19">
        <v>30</v>
      </c>
      <c r="E18" s="19">
        <v>7</v>
      </c>
      <c r="F18" s="19">
        <v>104</v>
      </c>
      <c r="G18" s="19">
        <v>2348</v>
      </c>
      <c r="H18" s="19">
        <v>90</v>
      </c>
      <c r="I18" s="19">
        <v>2438</v>
      </c>
    </row>
    <row r="19" spans="2:9" ht="20.149999999999999" customHeight="1" thickBot="1" x14ac:dyDescent="0.35">
      <c r="B19" s="4" t="s">
        <v>30</v>
      </c>
      <c r="C19" s="19">
        <v>89</v>
      </c>
      <c r="D19" s="19">
        <v>16</v>
      </c>
      <c r="E19" s="19">
        <v>16</v>
      </c>
      <c r="F19" s="19">
        <v>121</v>
      </c>
      <c r="G19" s="19">
        <v>2150</v>
      </c>
      <c r="H19" s="19">
        <v>53</v>
      </c>
      <c r="I19" s="19">
        <v>2203</v>
      </c>
    </row>
    <row r="20" spans="2:9" ht="20.149999999999999" customHeight="1" thickBot="1" x14ac:dyDescent="0.35">
      <c r="B20" s="4" t="s">
        <v>31</v>
      </c>
      <c r="C20" s="19">
        <v>3</v>
      </c>
      <c r="D20" s="19">
        <v>4</v>
      </c>
      <c r="E20" s="19">
        <v>2</v>
      </c>
      <c r="F20" s="19">
        <v>9</v>
      </c>
      <c r="G20" s="19">
        <v>271</v>
      </c>
      <c r="H20" s="19">
        <v>7</v>
      </c>
      <c r="I20" s="19">
        <v>278</v>
      </c>
    </row>
    <row r="21" spans="2:9" ht="20.149999999999999" customHeight="1" thickBot="1" x14ac:dyDescent="0.35">
      <c r="B21" s="4" t="s">
        <v>32</v>
      </c>
      <c r="C21" s="19">
        <v>6</v>
      </c>
      <c r="D21" s="19">
        <v>2</v>
      </c>
      <c r="E21" s="19">
        <v>1</v>
      </c>
      <c r="F21" s="19">
        <v>9</v>
      </c>
      <c r="G21" s="19">
        <v>802</v>
      </c>
      <c r="H21" s="19">
        <v>10</v>
      </c>
      <c r="I21" s="19">
        <v>812</v>
      </c>
    </row>
    <row r="22" spans="2:9" ht="20.149999999999999" customHeight="1" thickBot="1" x14ac:dyDescent="0.35">
      <c r="B22" s="4" t="s">
        <v>33</v>
      </c>
      <c r="C22" s="19">
        <v>73</v>
      </c>
      <c r="D22" s="19">
        <v>31</v>
      </c>
      <c r="E22" s="19">
        <v>5</v>
      </c>
      <c r="F22" s="19">
        <v>109</v>
      </c>
      <c r="G22" s="19">
        <v>3653</v>
      </c>
      <c r="H22" s="19">
        <v>31</v>
      </c>
      <c r="I22" s="19">
        <v>3684</v>
      </c>
    </row>
    <row r="23" spans="2:9" ht="20.149999999999999" customHeight="1" thickBot="1" x14ac:dyDescent="0.35">
      <c r="B23" s="4" t="s">
        <v>34</v>
      </c>
      <c r="C23" s="19">
        <v>9</v>
      </c>
      <c r="D23" s="19">
        <v>20</v>
      </c>
      <c r="E23" s="19">
        <v>0</v>
      </c>
      <c r="F23" s="19">
        <v>29</v>
      </c>
      <c r="G23" s="19">
        <v>805</v>
      </c>
      <c r="H23" s="19">
        <v>52</v>
      </c>
      <c r="I23" s="19">
        <v>857</v>
      </c>
    </row>
    <row r="24" spans="2:9" ht="20.149999999999999" customHeight="1" thickBot="1" x14ac:dyDescent="0.35">
      <c r="B24" s="4" t="s">
        <v>35</v>
      </c>
      <c r="C24" s="19">
        <v>29</v>
      </c>
      <c r="D24" s="19">
        <v>0</v>
      </c>
      <c r="E24" s="19">
        <v>0</v>
      </c>
      <c r="F24" s="19">
        <v>29</v>
      </c>
      <c r="G24" s="19">
        <v>284</v>
      </c>
      <c r="H24" s="19">
        <v>0</v>
      </c>
      <c r="I24" s="19">
        <v>284</v>
      </c>
    </row>
    <row r="25" spans="2:9" ht="20.149999999999999" customHeight="1" thickBot="1" x14ac:dyDescent="0.35">
      <c r="B25" s="5" t="s">
        <v>36</v>
      </c>
      <c r="C25" s="19">
        <v>18</v>
      </c>
      <c r="D25" s="19">
        <v>5</v>
      </c>
      <c r="E25" s="19">
        <v>0</v>
      </c>
      <c r="F25" s="19">
        <v>23</v>
      </c>
      <c r="G25" s="19">
        <v>766</v>
      </c>
      <c r="H25" s="19">
        <v>17</v>
      </c>
      <c r="I25" s="19">
        <v>783</v>
      </c>
    </row>
    <row r="26" spans="2:9" ht="20.149999999999999" customHeight="1" thickBot="1" x14ac:dyDescent="0.35">
      <c r="B26" s="6" t="s">
        <v>37</v>
      </c>
      <c r="C26" s="20">
        <v>0</v>
      </c>
      <c r="D26" s="20">
        <v>1</v>
      </c>
      <c r="E26" s="20">
        <v>0</v>
      </c>
      <c r="F26" s="20">
        <v>1</v>
      </c>
      <c r="G26" s="20">
        <v>83</v>
      </c>
      <c r="H26" s="20">
        <v>0</v>
      </c>
      <c r="I26" s="20">
        <v>83</v>
      </c>
    </row>
    <row r="27" spans="2:9" ht="20.149999999999999" customHeight="1" thickBot="1" x14ac:dyDescent="0.35">
      <c r="B27" s="7" t="s">
        <v>38</v>
      </c>
      <c r="C27" s="9">
        <f>SUM(C10:C26)</f>
        <v>641</v>
      </c>
      <c r="D27" s="9">
        <f t="shared" ref="D27:I27" si="0">SUM(D10:D26)</f>
        <v>243</v>
      </c>
      <c r="E27" s="9">
        <f t="shared" si="0"/>
        <v>129</v>
      </c>
      <c r="F27" s="9">
        <f t="shared" si="0"/>
        <v>1013</v>
      </c>
      <c r="G27" s="9">
        <f t="shared" si="0"/>
        <v>18918</v>
      </c>
      <c r="H27" s="9">
        <f t="shared" si="0"/>
        <v>464</v>
      </c>
      <c r="I27" s="9">
        <f t="shared" si="0"/>
        <v>19382</v>
      </c>
    </row>
    <row r="28" spans="2:9" x14ac:dyDescent="0.3">
      <c r="C28" s="54"/>
      <c r="D28" s="54"/>
      <c r="E28" s="54"/>
      <c r="F28" s="54"/>
      <c r="G28" s="54"/>
      <c r="H28" s="54"/>
      <c r="I28" s="54"/>
    </row>
  </sheetData>
  <mergeCells count="2">
    <mergeCell ref="C8:F8"/>
    <mergeCell ref="G8:I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V55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8" width="15" customWidth="1"/>
    <col min="9" max="11" width="15" hidden="1" customWidth="1"/>
    <col min="13" max="13" width="23.4609375" bestFit="1" customWidth="1"/>
    <col min="14" max="14" width="12.765625" bestFit="1" customWidth="1"/>
    <col min="15" max="18" width="14.61328125" customWidth="1"/>
    <col min="19" max="19" width="20.84375" bestFit="1" customWidth="1"/>
    <col min="20" max="20" width="13.23046875" hidden="1" customWidth="1"/>
    <col min="21" max="21" width="13.84375" hidden="1" customWidth="1"/>
    <col min="22" max="22" width="11.765625" hidden="1" customWidth="1"/>
    <col min="23" max="23" width="8.61328125" customWidth="1"/>
  </cols>
  <sheetData>
    <row r="7" spans="2:22" ht="46.5" customHeight="1" x14ac:dyDescent="0.3"/>
    <row r="9" spans="2:22" ht="41.25" customHeight="1" x14ac:dyDescent="0.3">
      <c r="B9" s="14"/>
      <c r="C9" s="95" t="s">
        <v>199</v>
      </c>
      <c r="D9" s="96"/>
      <c r="E9" s="96"/>
      <c r="F9" s="96"/>
      <c r="G9" s="96"/>
      <c r="H9" s="97"/>
      <c r="M9" s="14"/>
      <c r="N9" s="92" t="s">
        <v>207</v>
      </c>
      <c r="O9" s="93"/>
      <c r="P9" s="93"/>
      <c r="Q9" s="93"/>
      <c r="R9" s="93"/>
      <c r="S9" s="48"/>
    </row>
    <row r="10" spans="2:22" ht="41.25" customHeight="1" x14ac:dyDescent="0.3">
      <c r="B10" s="14"/>
      <c r="C10" s="78" t="s">
        <v>200</v>
      </c>
      <c r="D10" s="78"/>
      <c r="E10" s="78" t="s">
        <v>201</v>
      </c>
      <c r="F10" s="78"/>
      <c r="G10" s="78" t="s">
        <v>202</v>
      </c>
      <c r="H10" s="78" t="s">
        <v>251</v>
      </c>
      <c r="M10" s="14"/>
      <c r="N10" s="78" t="s">
        <v>200</v>
      </c>
      <c r="O10" s="78"/>
      <c r="P10" s="78" t="s">
        <v>201</v>
      </c>
      <c r="Q10" s="78"/>
      <c r="R10" s="78" t="s">
        <v>202</v>
      </c>
      <c r="S10" s="94"/>
    </row>
    <row r="11" spans="2:22" ht="41.25" customHeight="1" thickBot="1" x14ac:dyDescent="0.35">
      <c r="B11" s="14"/>
      <c r="C11" s="15" t="s">
        <v>203</v>
      </c>
      <c r="D11" s="15" t="s">
        <v>204</v>
      </c>
      <c r="E11" s="15" t="s">
        <v>205</v>
      </c>
      <c r="F11" s="15" t="s">
        <v>206</v>
      </c>
      <c r="G11" s="78"/>
      <c r="H11" s="78"/>
      <c r="M11" s="14"/>
      <c r="N11" s="15" t="s">
        <v>203</v>
      </c>
      <c r="O11" s="15" t="s">
        <v>204</v>
      </c>
      <c r="P11" s="15" t="s">
        <v>205</v>
      </c>
      <c r="Q11" s="15" t="s">
        <v>206</v>
      </c>
      <c r="R11" s="78"/>
      <c r="S11" s="94"/>
      <c r="T11" s="15" t="s">
        <v>208</v>
      </c>
      <c r="U11" s="15" t="s">
        <v>209</v>
      </c>
      <c r="V11" s="15" t="s">
        <v>51</v>
      </c>
    </row>
    <row r="12" spans="2:22" ht="20.149999999999999" customHeight="1" thickBot="1" x14ac:dyDescent="0.35">
      <c r="B12" s="3" t="s">
        <v>21</v>
      </c>
      <c r="C12" s="51">
        <f t="shared" ref="C12:C29" si="0">+N12/V12</f>
        <v>1.5697236856252017E-2</v>
      </c>
      <c r="D12" s="51">
        <f t="shared" ref="D12:D29" si="1">+O12/V12</f>
        <v>0.15890764433931837</v>
      </c>
      <c r="E12" s="51">
        <f t="shared" ref="E12:E29" si="2">+P12/V12</f>
        <v>3.0211805182238469E-2</v>
      </c>
      <c r="F12" s="51">
        <f t="shared" ref="F12:F29" si="3">+Q12/V12</f>
        <v>0.39866681002042792</v>
      </c>
      <c r="G12" s="51">
        <f t="shared" ref="G12:G29" si="4">+R12/V12</f>
        <v>0.16546607891624557</v>
      </c>
      <c r="H12" s="51">
        <f>1-C12-D12-E12-F12-G12</f>
        <v>0.2310504246855177</v>
      </c>
      <c r="M12" s="3" t="s">
        <v>21</v>
      </c>
      <c r="N12" s="18">
        <v>146</v>
      </c>
      <c r="O12" s="18">
        <v>1478</v>
      </c>
      <c r="P12" s="18">
        <v>281</v>
      </c>
      <c r="Q12" s="18">
        <v>3708</v>
      </c>
      <c r="R12" s="18">
        <v>1539</v>
      </c>
      <c r="S12" s="10"/>
      <c r="T12" s="31">
        <v>7770</v>
      </c>
      <c r="U12" s="31">
        <v>8</v>
      </c>
      <c r="V12" s="31">
        <f>T12-U12+R12</f>
        <v>9301</v>
      </c>
    </row>
    <row r="13" spans="2:22" ht="20.149999999999999" customHeight="1" thickBot="1" x14ac:dyDescent="0.35">
      <c r="B13" s="4" t="s">
        <v>22</v>
      </c>
      <c r="C13" s="51">
        <f t="shared" si="0"/>
        <v>1.3071895424836602E-2</v>
      </c>
      <c r="D13" s="51">
        <f t="shared" si="1"/>
        <v>0.21195144724556489</v>
      </c>
      <c r="E13" s="51">
        <f t="shared" si="2"/>
        <v>4.2016806722689079E-2</v>
      </c>
      <c r="F13" s="51">
        <f t="shared" si="3"/>
        <v>0.3408029878618114</v>
      </c>
      <c r="G13" s="51">
        <f t="shared" si="4"/>
        <v>0.16619981325863678</v>
      </c>
      <c r="H13" s="51">
        <f t="shared" ref="H13:H29" si="5">1-C13-D13-E13-F13-G13</f>
        <v>0.22595704948646131</v>
      </c>
      <c r="M13" s="4" t="s">
        <v>22</v>
      </c>
      <c r="N13" s="19">
        <v>14</v>
      </c>
      <c r="O13" s="19">
        <v>227</v>
      </c>
      <c r="P13" s="19">
        <v>45</v>
      </c>
      <c r="Q13" s="19">
        <v>365</v>
      </c>
      <c r="R13" s="19">
        <v>178</v>
      </c>
      <c r="S13" s="10"/>
      <c r="T13" s="31">
        <v>901</v>
      </c>
      <c r="U13" s="31">
        <v>8</v>
      </c>
      <c r="V13" s="31">
        <f t="shared" ref="V13:V29" si="6">T13-U13+R13</f>
        <v>1071</v>
      </c>
    </row>
    <row r="14" spans="2:22" ht="20.149999999999999" customHeight="1" thickBot="1" x14ac:dyDescent="0.35">
      <c r="B14" s="4" t="s">
        <v>23</v>
      </c>
      <c r="C14" s="51">
        <f t="shared" si="0"/>
        <v>7.3170731707317077E-3</v>
      </c>
      <c r="D14" s="51">
        <f t="shared" si="1"/>
        <v>0.18780487804878049</v>
      </c>
      <c r="E14" s="51">
        <f t="shared" si="2"/>
        <v>1.7073170731707318E-2</v>
      </c>
      <c r="F14" s="51">
        <f t="shared" si="3"/>
        <v>0.39634146341463417</v>
      </c>
      <c r="G14" s="51">
        <f t="shared" si="4"/>
        <v>0.22560975609756098</v>
      </c>
      <c r="H14" s="51">
        <f t="shared" si="5"/>
        <v>0.16585365853658537</v>
      </c>
      <c r="M14" s="4" t="s">
        <v>23</v>
      </c>
      <c r="N14" s="19">
        <v>6</v>
      </c>
      <c r="O14" s="19">
        <v>154</v>
      </c>
      <c r="P14" s="19">
        <v>14</v>
      </c>
      <c r="Q14" s="19">
        <v>325</v>
      </c>
      <c r="R14" s="19">
        <v>185</v>
      </c>
      <c r="S14" s="10"/>
      <c r="T14" s="31">
        <v>637</v>
      </c>
      <c r="U14" s="31">
        <v>2</v>
      </c>
      <c r="V14" s="31">
        <f t="shared" si="6"/>
        <v>820</v>
      </c>
    </row>
    <row r="15" spans="2:22" ht="20.149999999999999" customHeight="1" thickBot="1" x14ac:dyDescent="0.35">
      <c r="B15" s="4" t="s">
        <v>24</v>
      </c>
      <c r="C15" s="51">
        <f t="shared" si="0"/>
        <v>7.0052539404553416E-3</v>
      </c>
      <c r="D15" s="51">
        <f t="shared" si="1"/>
        <v>0.17104495037945125</v>
      </c>
      <c r="E15" s="51">
        <f t="shared" si="2"/>
        <v>2.0431990659661413E-2</v>
      </c>
      <c r="F15" s="51">
        <f t="shared" si="3"/>
        <v>0.4103911266783421</v>
      </c>
      <c r="G15" s="51">
        <f t="shared" si="4"/>
        <v>0.11850554582603619</v>
      </c>
      <c r="H15" s="51">
        <f t="shared" si="5"/>
        <v>0.27262113251605374</v>
      </c>
      <c r="M15" s="4" t="s">
        <v>24</v>
      </c>
      <c r="N15" s="19">
        <v>12</v>
      </c>
      <c r="O15" s="19">
        <v>293</v>
      </c>
      <c r="P15" s="19">
        <v>35</v>
      </c>
      <c r="Q15" s="19">
        <v>703</v>
      </c>
      <c r="R15" s="19">
        <v>203</v>
      </c>
      <c r="S15" s="10"/>
      <c r="T15" s="31">
        <v>1512</v>
      </c>
      <c r="U15" s="31">
        <v>2</v>
      </c>
      <c r="V15" s="31">
        <f t="shared" si="6"/>
        <v>1713</v>
      </c>
    </row>
    <row r="16" spans="2:22" ht="20.149999999999999" customHeight="1" thickBot="1" x14ac:dyDescent="0.35">
      <c r="B16" s="4" t="s">
        <v>25</v>
      </c>
      <c r="C16" s="51">
        <f t="shared" si="0"/>
        <v>8.744316194473592E-3</v>
      </c>
      <c r="D16" s="51">
        <f t="shared" si="1"/>
        <v>0.23819517313746066</v>
      </c>
      <c r="E16" s="51">
        <f t="shared" si="2"/>
        <v>4.9667715984610006E-2</v>
      </c>
      <c r="F16" s="51">
        <f t="shared" si="3"/>
        <v>0.30430220356768101</v>
      </c>
      <c r="G16" s="51">
        <f t="shared" si="4"/>
        <v>5.9461350122420424E-2</v>
      </c>
      <c r="H16" s="51">
        <f t="shared" si="5"/>
        <v>0.33962924099335429</v>
      </c>
      <c r="M16" s="4" t="s">
        <v>25</v>
      </c>
      <c r="N16" s="19">
        <v>25</v>
      </c>
      <c r="O16" s="19">
        <v>681</v>
      </c>
      <c r="P16" s="19">
        <v>142</v>
      </c>
      <c r="Q16" s="19">
        <v>870</v>
      </c>
      <c r="R16" s="19">
        <v>170</v>
      </c>
      <c r="S16" s="10"/>
      <c r="T16" s="31">
        <v>2689</v>
      </c>
      <c r="U16" s="31">
        <v>0</v>
      </c>
      <c r="V16" s="31">
        <f t="shared" si="6"/>
        <v>2859</v>
      </c>
    </row>
    <row r="17" spans="2:22" ht="20.149999999999999" customHeight="1" thickBot="1" x14ac:dyDescent="0.35">
      <c r="B17" s="4" t="s">
        <v>26</v>
      </c>
      <c r="C17" s="51">
        <f t="shared" si="0"/>
        <v>9.852216748768473E-3</v>
      </c>
      <c r="D17" s="51">
        <f t="shared" si="1"/>
        <v>0.27093596059113301</v>
      </c>
      <c r="E17" s="51">
        <f t="shared" si="2"/>
        <v>1.9704433497536946E-2</v>
      </c>
      <c r="F17" s="51">
        <f t="shared" si="3"/>
        <v>0.47783251231527096</v>
      </c>
      <c r="G17" s="51">
        <f t="shared" si="4"/>
        <v>0.10344827586206896</v>
      </c>
      <c r="H17" s="51">
        <f t="shared" si="5"/>
        <v>0.11822660098522168</v>
      </c>
      <c r="M17" s="4" t="s">
        <v>26</v>
      </c>
      <c r="N17" s="19">
        <v>4</v>
      </c>
      <c r="O17" s="19">
        <v>110</v>
      </c>
      <c r="P17" s="19">
        <v>8</v>
      </c>
      <c r="Q17" s="19">
        <v>194</v>
      </c>
      <c r="R17" s="19">
        <v>42</v>
      </c>
      <c r="S17" s="10"/>
      <c r="T17" s="31">
        <v>364</v>
      </c>
      <c r="U17" s="31">
        <v>0</v>
      </c>
      <c r="V17" s="31">
        <f t="shared" si="6"/>
        <v>406</v>
      </c>
    </row>
    <row r="18" spans="2:22" ht="20.149999999999999" customHeight="1" thickBot="1" x14ac:dyDescent="0.35">
      <c r="B18" s="4" t="s">
        <v>27</v>
      </c>
      <c r="C18" s="51">
        <f t="shared" si="0"/>
        <v>2.0379479971890373E-2</v>
      </c>
      <c r="D18" s="51">
        <f t="shared" si="1"/>
        <v>0.12789880534082923</v>
      </c>
      <c r="E18" s="51">
        <f t="shared" si="2"/>
        <v>1.0541110330288124E-2</v>
      </c>
      <c r="F18" s="51">
        <f t="shared" si="3"/>
        <v>0.49894588896697117</v>
      </c>
      <c r="G18" s="51">
        <f t="shared" si="4"/>
        <v>0.21011946591707659</v>
      </c>
      <c r="H18" s="51">
        <f t="shared" si="5"/>
        <v>0.13211524947294451</v>
      </c>
      <c r="M18" s="4" t="s">
        <v>27</v>
      </c>
      <c r="N18" s="19">
        <v>29</v>
      </c>
      <c r="O18" s="19">
        <v>182</v>
      </c>
      <c r="P18" s="19">
        <v>15</v>
      </c>
      <c r="Q18" s="19">
        <v>710</v>
      </c>
      <c r="R18" s="19">
        <v>299</v>
      </c>
      <c r="S18" s="10"/>
      <c r="T18" s="31">
        <v>1124</v>
      </c>
      <c r="U18" s="31">
        <v>0</v>
      </c>
      <c r="V18" s="31">
        <f t="shared" si="6"/>
        <v>1423</v>
      </c>
    </row>
    <row r="19" spans="2:22" ht="20.149999999999999" customHeight="1" thickBot="1" x14ac:dyDescent="0.35">
      <c r="B19" s="4" t="s">
        <v>28</v>
      </c>
      <c r="C19" s="51">
        <f t="shared" si="0"/>
        <v>1.3706793802145411E-2</v>
      </c>
      <c r="D19" s="51">
        <f t="shared" si="1"/>
        <v>0.13170441001191896</v>
      </c>
      <c r="E19" s="51">
        <f t="shared" si="2"/>
        <v>9.5351609058402856E-3</v>
      </c>
      <c r="F19" s="51">
        <f t="shared" si="3"/>
        <v>0.43802145411203813</v>
      </c>
      <c r="G19" s="51">
        <f t="shared" si="4"/>
        <v>0.19785458879618595</v>
      </c>
      <c r="H19" s="51">
        <f t="shared" si="5"/>
        <v>0.20917759237187117</v>
      </c>
      <c r="M19" s="4" t="s">
        <v>28</v>
      </c>
      <c r="N19" s="19">
        <v>23</v>
      </c>
      <c r="O19" s="19">
        <v>221</v>
      </c>
      <c r="P19" s="19">
        <v>16</v>
      </c>
      <c r="Q19" s="19">
        <v>735</v>
      </c>
      <c r="R19" s="19">
        <v>332</v>
      </c>
      <c r="S19" s="10"/>
      <c r="T19" s="31">
        <v>1346</v>
      </c>
      <c r="U19" s="31">
        <v>0</v>
      </c>
      <c r="V19" s="31">
        <f t="shared" si="6"/>
        <v>1678</v>
      </c>
    </row>
    <row r="20" spans="2:22" ht="20.149999999999999" customHeight="1" thickBot="1" x14ac:dyDescent="0.35">
      <c r="B20" s="4" t="s">
        <v>29</v>
      </c>
      <c r="C20" s="51">
        <f t="shared" si="0"/>
        <v>7.5007500750075007E-3</v>
      </c>
      <c r="D20" s="51">
        <f t="shared" si="1"/>
        <v>9.9009900990099015E-2</v>
      </c>
      <c r="E20" s="51">
        <f t="shared" si="2"/>
        <v>1.4701470147014702E-2</v>
      </c>
      <c r="F20" s="51">
        <f t="shared" si="3"/>
        <v>0.33348334833483351</v>
      </c>
      <c r="G20" s="51">
        <f t="shared" si="4"/>
        <v>0.25892589258925891</v>
      </c>
      <c r="H20" s="51">
        <f t="shared" si="5"/>
        <v>0.28637863786378637</v>
      </c>
      <c r="M20" s="4" t="s">
        <v>29</v>
      </c>
      <c r="N20" s="19">
        <v>50</v>
      </c>
      <c r="O20" s="19">
        <v>660</v>
      </c>
      <c r="P20" s="19">
        <v>98</v>
      </c>
      <c r="Q20" s="19">
        <v>2223</v>
      </c>
      <c r="R20" s="19">
        <v>1726</v>
      </c>
      <c r="S20" s="10"/>
      <c r="T20" s="31">
        <v>4941</v>
      </c>
      <c r="U20" s="31">
        <v>1</v>
      </c>
      <c r="V20" s="31">
        <f t="shared" si="6"/>
        <v>6666</v>
      </c>
    </row>
    <row r="21" spans="2:22" ht="20.149999999999999" customHeight="1" thickBot="1" x14ac:dyDescent="0.35">
      <c r="B21" s="4" t="s">
        <v>30</v>
      </c>
      <c r="C21" s="51">
        <f t="shared" si="0"/>
        <v>9.9502487562189053E-3</v>
      </c>
      <c r="D21" s="51">
        <f t="shared" si="1"/>
        <v>0.16851227732306212</v>
      </c>
      <c r="E21" s="51">
        <f t="shared" si="2"/>
        <v>1.9258545979778528E-2</v>
      </c>
      <c r="F21" s="51">
        <f t="shared" si="3"/>
        <v>0.33798748194511313</v>
      </c>
      <c r="G21" s="51">
        <f t="shared" si="4"/>
        <v>0.15727812550152465</v>
      </c>
      <c r="H21" s="51">
        <f t="shared" si="5"/>
        <v>0.3070133204943028</v>
      </c>
      <c r="M21" s="4" t="s">
        <v>30</v>
      </c>
      <c r="N21" s="19">
        <v>62</v>
      </c>
      <c r="O21" s="19">
        <v>1050</v>
      </c>
      <c r="P21" s="19">
        <v>120</v>
      </c>
      <c r="Q21" s="19">
        <v>2106</v>
      </c>
      <c r="R21" s="19">
        <v>980</v>
      </c>
      <c r="S21" s="10"/>
      <c r="T21" s="31">
        <v>5257</v>
      </c>
      <c r="U21" s="31">
        <v>6</v>
      </c>
      <c r="V21" s="31">
        <f t="shared" si="6"/>
        <v>6231</v>
      </c>
    </row>
    <row r="22" spans="2:22" ht="20.149999999999999" customHeight="1" thickBot="1" x14ac:dyDescent="0.35">
      <c r="B22" s="4" t="s">
        <v>31</v>
      </c>
      <c r="C22" s="51">
        <f t="shared" si="0"/>
        <v>1.1652542372881356E-2</v>
      </c>
      <c r="D22" s="51">
        <f t="shared" si="1"/>
        <v>0.17796610169491525</v>
      </c>
      <c r="E22" s="51">
        <f t="shared" si="2"/>
        <v>7.4152542372881358E-3</v>
      </c>
      <c r="F22" s="51">
        <f t="shared" si="3"/>
        <v>0.28072033898305082</v>
      </c>
      <c r="G22" s="51">
        <f t="shared" si="4"/>
        <v>0.22245762711864406</v>
      </c>
      <c r="H22" s="51">
        <f t="shared" si="5"/>
        <v>0.29978813559322037</v>
      </c>
      <c r="M22" s="4" t="s">
        <v>31</v>
      </c>
      <c r="N22" s="19">
        <v>11</v>
      </c>
      <c r="O22" s="19">
        <v>168</v>
      </c>
      <c r="P22" s="19">
        <v>7</v>
      </c>
      <c r="Q22" s="19">
        <v>265</v>
      </c>
      <c r="R22" s="19">
        <v>210</v>
      </c>
      <c r="S22" s="10"/>
      <c r="T22" s="31">
        <v>735</v>
      </c>
      <c r="U22" s="31">
        <v>1</v>
      </c>
      <c r="V22" s="31">
        <f t="shared" si="6"/>
        <v>944</v>
      </c>
    </row>
    <row r="23" spans="2:22" ht="20.149999999999999" customHeight="1" thickBot="1" x14ac:dyDescent="0.35">
      <c r="B23" s="4" t="s">
        <v>32</v>
      </c>
      <c r="C23" s="51">
        <f t="shared" si="0"/>
        <v>1.2896292315959162E-2</v>
      </c>
      <c r="D23" s="51">
        <f t="shared" si="1"/>
        <v>0.17195056421278881</v>
      </c>
      <c r="E23" s="51">
        <f t="shared" si="2"/>
        <v>4.2987641053197209E-3</v>
      </c>
      <c r="F23" s="51">
        <f t="shared" si="3"/>
        <v>0.40515851692638366</v>
      </c>
      <c r="G23" s="51">
        <f t="shared" si="4"/>
        <v>0.21547555077915098</v>
      </c>
      <c r="H23" s="51">
        <f t="shared" si="5"/>
        <v>0.19022031166039766</v>
      </c>
      <c r="M23" s="4" t="s">
        <v>32</v>
      </c>
      <c r="N23" s="19">
        <v>24</v>
      </c>
      <c r="O23" s="19">
        <v>320</v>
      </c>
      <c r="P23" s="19">
        <v>8</v>
      </c>
      <c r="Q23" s="19">
        <v>754</v>
      </c>
      <c r="R23" s="19">
        <v>401</v>
      </c>
      <c r="S23" s="10"/>
      <c r="T23" s="31">
        <v>1460</v>
      </c>
      <c r="U23" s="31">
        <v>0</v>
      </c>
      <c r="V23" s="31">
        <f t="shared" si="6"/>
        <v>1861</v>
      </c>
    </row>
    <row r="24" spans="2:22" ht="20.149999999999999" customHeight="1" thickBot="1" x14ac:dyDescent="0.35">
      <c r="B24" s="4" t="s">
        <v>33</v>
      </c>
      <c r="C24" s="51">
        <f t="shared" si="0"/>
        <v>7.3110285006195786E-3</v>
      </c>
      <c r="D24" s="51">
        <f t="shared" si="1"/>
        <v>3.3457249070631967E-2</v>
      </c>
      <c r="E24" s="51">
        <f t="shared" si="2"/>
        <v>1.3382899628252789E-2</v>
      </c>
      <c r="F24" s="51">
        <f t="shared" si="3"/>
        <v>0.42899628252788102</v>
      </c>
      <c r="G24" s="51">
        <f t="shared" si="4"/>
        <v>0.13407682775712515</v>
      </c>
      <c r="H24" s="51">
        <f t="shared" si="5"/>
        <v>0.38277571251548947</v>
      </c>
      <c r="M24" s="4" t="s">
        <v>33</v>
      </c>
      <c r="N24" s="19">
        <v>59</v>
      </c>
      <c r="O24" s="19">
        <v>270</v>
      </c>
      <c r="P24" s="19">
        <v>108</v>
      </c>
      <c r="Q24" s="19">
        <v>3462</v>
      </c>
      <c r="R24" s="19">
        <v>1082</v>
      </c>
      <c r="S24" s="10"/>
      <c r="T24" s="31">
        <v>7000</v>
      </c>
      <c r="U24" s="31">
        <v>12</v>
      </c>
      <c r="V24" s="31">
        <f t="shared" si="6"/>
        <v>8070</v>
      </c>
    </row>
    <row r="25" spans="2:22" ht="20.149999999999999" customHeight="1" thickBot="1" x14ac:dyDescent="0.35">
      <c r="B25" s="4" t="s">
        <v>34</v>
      </c>
      <c r="C25" s="51">
        <f t="shared" si="0"/>
        <v>6.9705093833780157E-3</v>
      </c>
      <c r="D25" s="51">
        <f t="shared" si="1"/>
        <v>0.22037533512064345</v>
      </c>
      <c r="E25" s="51">
        <f t="shared" si="2"/>
        <v>1.5549597855227882E-2</v>
      </c>
      <c r="F25" s="51">
        <f t="shared" si="3"/>
        <v>0.44879356568364609</v>
      </c>
      <c r="G25" s="51">
        <f t="shared" si="4"/>
        <v>0.13297587131367292</v>
      </c>
      <c r="H25" s="51">
        <f t="shared" si="5"/>
        <v>0.17533512064343157</v>
      </c>
      <c r="M25" s="4" t="s">
        <v>34</v>
      </c>
      <c r="N25" s="19">
        <v>13</v>
      </c>
      <c r="O25" s="19">
        <v>411</v>
      </c>
      <c r="P25" s="19">
        <v>29</v>
      </c>
      <c r="Q25" s="19">
        <v>837</v>
      </c>
      <c r="R25" s="19">
        <v>248</v>
      </c>
      <c r="S25" s="10"/>
      <c r="T25" s="31">
        <v>1619</v>
      </c>
      <c r="U25" s="31">
        <v>2</v>
      </c>
      <c r="V25" s="31">
        <f t="shared" si="6"/>
        <v>1865</v>
      </c>
    </row>
    <row r="26" spans="2:22" ht="20.149999999999999" customHeight="1" thickBot="1" x14ac:dyDescent="0.35">
      <c r="B26" s="4" t="s">
        <v>35</v>
      </c>
      <c r="C26" s="51">
        <f t="shared" si="0"/>
        <v>3.3370411568409346E-3</v>
      </c>
      <c r="D26" s="51">
        <f t="shared" si="1"/>
        <v>9.6774193548387094E-2</v>
      </c>
      <c r="E26" s="51">
        <f t="shared" si="2"/>
        <v>3.2258064516129031E-2</v>
      </c>
      <c r="F26" s="51">
        <f t="shared" si="3"/>
        <v>0.30589543937708563</v>
      </c>
      <c r="G26" s="51">
        <f t="shared" si="4"/>
        <v>0.11568409343715239</v>
      </c>
      <c r="H26" s="51">
        <f t="shared" si="5"/>
        <v>0.44605116796440492</v>
      </c>
      <c r="M26" s="4" t="s">
        <v>35</v>
      </c>
      <c r="N26" s="19">
        <v>3</v>
      </c>
      <c r="O26" s="19">
        <v>87</v>
      </c>
      <c r="P26" s="19">
        <v>29</v>
      </c>
      <c r="Q26" s="19">
        <v>275</v>
      </c>
      <c r="R26" s="19">
        <v>104</v>
      </c>
      <c r="S26" s="10"/>
      <c r="T26" s="31">
        <v>796</v>
      </c>
      <c r="U26" s="31">
        <v>1</v>
      </c>
      <c r="V26" s="31">
        <f t="shared" si="6"/>
        <v>899</v>
      </c>
    </row>
    <row r="27" spans="2:22" ht="20.149999999999999" customHeight="1" thickBot="1" x14ac:dyDescent="0.35">
      <c r="B27" s="5" t="s">
        <v>36</v>
      </c>
      <c r="C27" s="51">
        <f t="shared" si="0"/>
        <v>5.7045065601825443E-3</v>
      </c>
      <c r="D27" s="51">
        <f t="shared" si="1"/>
        <v>0.195094124358243</v>
      </c>
      <c r="E27" s="51">
        <f t="shared" si="2"/>
        <v>1.2549914432401598E-2</v>
      </c>
      <c r="F27" s="51">
        <f t="shared" si="3"/>
        <v>0.41814033086138047</v>
      </c>
      <c r="G27" s="51">
        <f t="shared" si="4"/>
        <v>0.20365088419851682</v>
      </c>
      <c r="H27" s="51">
        <f t="shared" si="5"/>
        <v>0.16486023958927556</v>
      </c>
      <c r="M27" s="5" t="s">
        <v>36</v>
      </c>
      <c r="N27" s="19">
        <v>10</v>
      </c>
      <c r="O27" s="19">
        <v>342</v>
      </c>
      <c r="P27" s="19">
        <v>22</v>
      </c>
      <c r="Q27" s="19">
        <v>733</v>
      </c>
      <c r="R27" s="19">
        <v>357</v>
      </c>
      <c r="S27" s="10"/>
      <c r="T27" s="31">
        <v>1398</v>
      </c>
      <c r="U27" s="31">
        <v>2</v>
      </c>
      <c r="V27" s="31">
        <f t="shared" si="6"/>
        <v>1753</v>
      </c>
    </row>
    <row r="28" spans="2:22" ht="20.149999999999999" customHeight="1" thickBot="1" x14ac:dyDescent="0.35">
      <c r="B28" s="6" t="s">
        <v>37</v>
      </c>
      <c r="C28" s="51">
        <f t="shared" si="0"/>
        <v>0</v>
      </c>
      <c r="D28" s="51">
        <f t="shared" si="1"/>
        <v>0.20496894409937888</v>
      </c>
      <c r="E28" s="51">
        <f t="shared" si="2"/>
        <v>3.105590062111801E-3</v>
      </c>
      <c r="F28" s="51">
        <f t="shared" si="3"/>
        <v>0.25465838509316768</v>
      </c>
      <c r="G28" s="51">
        <f t="shared" si="4"/>
        <v>0.38198757763975155</v>
      </c>
      <c r="H28" s="51">
        <f t="shared" si="5"/>
        <v>0.15527950310559013</v>
      </c>
      <c r="M28" s="6" t="s">
        <v>37</v>
      </c>
      <c r="N28" s="20">
        <v>0</v>
      </c>
      <c r="O28" s="20">
        <v>66</v>
      </c>
      <c r="P28" s="20">
        <v>1</v>
      </c>
      <c r="Q28" s="20">
        <v>82</v>
      </c>
      <c r="R28" s="20">
        <v>123</v>
      </c>
      <c r="S28" s="10"/>
      <c r="T28" s="31">
        <v>199</v>
      </c>
      <c r="U28" s="31">
        <v>0</v>
      </c>
      <c r="V28" s="31">
        <f t="shared" si="6"/>
        <v>322</v>
      </c>
    </row>
    <row r="29" spans="2:22" ht="20.149999999999999" customHeight="1" thickBot="1" x14ac:dyDescent="0.35">
      <c r="B29" s="7" t="s">
        <v>38</v>
      </c>
      <c r="C29" s="52">
        <f t="shared" si="0"/>
        <v>1.0254375339375966E-2</v>
      </c>
      <c r="D29" s="52">
        <f t="shared" si="1"/>
        <v>0.14034501482811912</v>
      </c>
      <c r="E29" s="52">
        <f t="shared" si="2"/>
        <v>2.0425211979449479E-2</v>
      </c>
      <c r="F29" s="52">
        <f t="shared" si="3"/>
        <v>0.38317112902552108</v>
      </c>
      <c r="G29" s="52">
        <f t="shared" si="4"/>
        <v>0.17081575539868843</v>
      </c>
      <c r="H29" s="52">
        <f t="shared" si="5"/>
        <v>0.27498851342884589</v>
      </c>
      <c r="M29" s="7" t="s">
        <v>38</v>
      </c>
      <c r="N29" s="9">
        <f>SUM(N12:N28)</f>
        <v>491</v>
      </c>
      <c r="O29" s="9">
        <f>SUM(O12:O28)</f>
        <v>6720</v>
      </c>
      <c r="P29" s="9">
        <f>SUM(P12:P28)</f>
        <v>978</v>
      </c>
      <c r="Q29" s="9">
        <f>SUM(Q12:Q28)</f>
        <v>18347</v>
      </c>
      <c r="R29" s="9">
        <f>SUM(R12:R28)</f>
        <v>8179</v>
      </c>
      <c r="S29" s="14"/>
      <c r="T29" s="9">
        <f>SUM(T12:T28)</f>
        <v>39748</v>
      </c>
      <c r="U29" s="9">
        <f>SUM(U12:U28)</f>
        <v>45</v>
      </c>
      <c r="V29" s="9">
        <f t="shared" si="6"/>
        <v>47882</v>
      </c>
    </row>
    <row r="30" spans="2:22" x14ac:dyDescent="0.3">
      <c r="B30" s="49"/>
      <c r="C30" s="50"/>
      <c r="D30" s="50"/>
      <c r="E30" s="50"/>
      <c r="F30" s="50"/>
      <c r="G30" s="50"/>
      <c r="H30" s="50"/>
    </row>
    <row r="31" spans="2:22" x14ac:dyDescent="0.3">
      <c r="B31" s="49"/>
      <c r="C31" s="50"/>
      <c r="D31" s="50"/>
      <c r="E31" s="50"/>
      <c r="F31" s="50"/>
      <c r="G31" s="50"/>
      <c r="H31" s="50"/>
    </row>
    <row r="32" spans="2:22" x14ac:dyDescent="0.3">
      <c r="B32" s="49"/>
      <c r="C32" s="50"/>
      <c r="D32" s="50"/>
      <c r="E32" s="50"/>
      <c r="F32" s="50"/>
      <c r="G32" s="50"/>
      <c r="H32" s="50"/>
    </row>
    <row r="33" spans="2:8" x14ac:dyDescent="0.3">
      <c r="B33" s="10"/>
      <c r="C33" s="10"/>
      <c r="D33" s="10"/>
      <c r="E33" s="10"/>
      <c r="F33" s="10"/>
      <c r="G33" s="10"/>
      <c r="H33" s="10"/>
    </row>
    <row r="34" spans="2:8" ht="41.25" customHeight="1" x14ac:dyDescent="0.3"/>
    <row r="35" spans="2:8" ht="41.25" customHeight="1" x14ac:dyDescent="0.3"/>
    <row r="36" spans="2:8" ht="41.25" customHeight="1" x14ac:dyDescent="0.3"/>
    <row r="37" spans="2:8" ht="20.149999999999999" customHeight="1" x14ac:dyDescent="0.3"/>
    <row r="38" spans="2:8" ht="20.149999999999999" customHeight="1" x14ac:dyDescent="0.3"/>
    <row r="39" spans="2:8" ht="20.149999999999999" customHeight="1" x14ac:dyDescent="0.3"/>
    <row r="40" spans="2:8" ht="20.149999999999999" customHeight="1" x14ac:dyDescent="0.3"/>
    <row r="41" spans="2:8" ht="20.149999999999999" customHeight="1" x14ac:dyDescent="0.3"/>
    <row r="42" spans="2:8" ht="20.149999999999999" customHeight="1" x14ac:dyDescent="0.3"/>
    <row r="43" spans="2:8" ht="20.149999999999999" customHeight="1" x14ac:dyDescent="0.3"/>
    <row r="44" spans="2:8" ht="20.149999999999999" customHeight="1" x14ac:dyDescent="0.3"/>
    <row r="45" spans="2:8" ht="20.149999999999999" customHeight="1" x14ac:dyDescent="0.3"/>
    <row r="46" spans="2:8" ht="20.149999999999999" customHeight="1" x14ac:dyDescent="0.3"/>
    <row r="47" spans="2:8" ht="20.149999999999999" customHeight="1" x14ac:dyDescent="0.3"/>
    <row r="48" spans="2:8" ht="20.149999999999999" customHeight="1" x14ac:dyDescent="0.3"/>
    <row r="49" spans="3:11" ht="20.149999999999999" customHeight="1" x14ac:dyDescent="0.3"/>
    <row r="50" spans="3:11" ht="20.149999999999999" customHeight="1" x14ac:dyDescent="0.3"/>
    <row r="51" spans="3:11" ht="20.149999999999999" customHeight="1" x14ac:dyDescent="0.3"/>
    <row r="52" spans="3:11" ht="20.149999999999999" customHeight="1" x14ac:dyDescent="0.3"/>
    <row r="53" spans="3:11" ht="20.149999999999999" customHeight="1" x14ac:dyDescent="0.3"/>
    <row r="54" spans="3:11" ht="20.149999999999999" customHeight="1" x14ac:dyDescent="0.3"/>
    <row r="55" spans="3:11" x14ac:dyDescent="0.3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C9:H9"/>
    <mergeCell ref="C10:D10"/>
    <mergeCell ref="E10:F10"/>
    <mergeCell ref="G10:G11"/>
    <mergeCell ref="H10:H11"/>
    <mergeCell ref="N9:R9"/>
    <mergeCell ref="N10:O10"/>
    <mergeCell ref="P10:Q10"/>
    <mergeCell ref="R10:R11"/>
    <mergeCell ref="S10:S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9.84375" customWidth="1"/>
    <col min="4" max="4" width="10.84375" bestFit="1" customWidth="1"/>
    <col min="5" max="5" width="8.15234375" bestFit="1" customWidth="1"/>
    <col min="6" max="6" width="12.4609375" bestFit="1" customWidth="1"/>
    <col min="7" max="9" width="14.23046875" bestFit="1" customWidth="1"/>
    <col min="10" max="10" width="10.3828125" bestFit="1" customWidth="1"/>
    <col min="11" max="11" width="12.84375" bestFit="1" customWidth="1"/>
    <col min="12" max="12" width="11.3828125" bestFit="1" customWidth="1"/>
    <col min="13" max="13" width="13.4609375" bestFit="1" customWidth="1"/>
    <col min="14" max="14" width="10.3828125" bestFit="1" customWidth="1"/>
    <col min="15" max="15" width="12.23046875" bestFit="1" customWidth="1"/>
    <col min="16" max="16" width="20.4609375" customWidth="1"/>
    <col min="17" max="17" width="20.3828125" bestFit="1" customWidth="1"/>
    <col min="18" max="18" width="7.23046875" bestFit="1" customWidth="1"/>
    <col min="19" max="19" width="14.765625" customWidth="1"/>
  </cols>
  <sheetData>
    <row r="9" spans="2:18" ht="44.25" customHeight="1" thickBot="1" x14ac:dyDescent="0.35">
      <c r="C9" s="64" t="s">
        <v>67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2:18" ht="76.5" customHeight="1" thickBot="1" x14ac:dyDescent="0.35">
      <c r="C10" s="8" t="s">
        <v>51</v>
      </c>
      <c r="D10" s="8" t="s">
        <v>52</v>
      </c>
      <c r="E10" s="8" t="s">
        <v>53</v>
      </c>
      <c r="F10" s="8" t="s">
        <v>54</v>
      </c>
      <c r="G10" s="8" t="s">
        <v>55</v>
      </c>
      <c r="H10" s="8" t="s">
        <v>56</v>
      </c>
      <c r="I10" s="8" t="s">
        <v>57</v>
      </c>
      <c r="J10" s="8" t="s">
        <v>58</v>
      </c>
      <c r="K10" s="8" t="s">
        <v>59</v>
      </c>
      <c r="L10" s="8" t="s">
        <v>60</v>
      </c>
      <c r="M10" s="8" t="s">
        <v>61</v>
      </c>
      <c r="N10" s="8" t="s">
        <v>62</v>
      </c>
      <c r="O10" s="8" t="s">
        <v>63</v>
      </c>
      <c r="P10" s="8" t="s">
        <v>64</v>
      </c>
      <c r="Q10" s="8" t="s">
        <v>65</v>
      </c>
      <c r="R10" s="8" t="s">
        <v>66</v>
      </c>
    </row>
    <row r="11" spans="2:18" ht="20.149999999999999" customHeight="1" thickBot="1" x14ac:dyDescent="0.35">
      <c r="B11" s="3" t="s">
        <v>21</v>
      </c>
      <c r="C11" s="18">
        <v>10838</v>
      </c>
      <c r="D11" s="18">
        <v>2</v>
      </c>
      <c r="E11" s="18">
        <v>0</v>
      </c>
      <c r="F11" s="18">
        <v>1</v>
      </c>
      <c r="G11" s="18">
        <v>4994</v>
      </c>
      <c r="H11" s="18">
        <v>1957</v>
      </c>
      <c r="I11" s="18">
        <v>534</v>
      </c>
      <c r="J11" s="18">
        <v>540</v>
      </c>
      <c r="K11" s="18">
        <v>144</v>
      </c>
      <c r="L11" s="18">
        <v>233</v>
      </c>
      <c r="M11" s="18">
        <v>55</v>
      </c>
      <c r="N11" s="18">
        <v>76</v>
      </c>
      <c r="O11" s="18">
        <v>69</v>
      </c>
      <c r="P11" s="18">
        <v>619</v>
      </c>
      <c r="Q11" s="18">
        <v>1338</v>
      </c>
      <c r="R11" s="18">
        <v>276</v>
      </c>
    </row>
    <row r="12" spans="2:18" ht="20.149999999999999" customHeight="1" thickBot="1" x14ac:dyDescent="0.35">
      <c r="B12" s="4" t="s">
        <v>22</v>
      </c>
      <c r="C12" s="19">
        <v>1178</v>
      </c>
      <c r="D12" s="19">
        <v>0</v>
      </c>
      <c r="E12" s="19">
        <v>0</v>
      </c>
      <c r="F12" s="19">
        <v>1</v>
      </c>
      <c r="G12" s="19">
        <v>555</v>
      </c>
      <c r="H12" s="19">
        <v>121</v>
      </c>
      <c r="I12" s="19">
        <v>143</v>
      </c>
      <c r="J12" s="19">
        <v>77</v>
      </c>
      <c r="K12" s="19">
        <v>29</v>
      </c>
      <c r="L12" s="19">
        <v>10</v>
      </c>
      <c r="M12" s="19">
        <v>15</v>
      </c>
      <c r="N12" s="19">
        <v>2</v>
      </c>
      <c r="O12" s="19">
        <v>17</v>
      </c>
      <c r="P12" s="19">
        <v>108</v>
      </c>
      <c r="Q12" s="19">
        <v>79</v>
      </c>
      <c r="R12" s="19">
        <v>21</v>
      </c>
    </row>
    <row r="13" spans="2:18" ht="20.149999999999999" customHeight="1" thickBot="1" x14ac:dyDescent="0.35">
      <c r="B13" s="4" t="s">
        <v>23</v>
      </c>
      <c r="C13" s="19">
        <v>1057</v>
      </c>
      <c r="D13" s="19">
        <v>0</v>
      </c>
      <c r="E13" s="19">
        <v>0</v>
      </c>
      <c r="F13" s="19">
        <v>0</v>
      </c>
      <c r="G13" s="19">
        <v>407</v>
      </c>
      <c r="H13" s="19">
        <v>142</v>
      </c>
      <c r="I13" s="19">
        <v>5</v>
      </c>
      <c r="J13" s="19">
        <v>36</v>
      </c>
      <c r="K13" s="19">
        <v>57</v>
      </c>
      <c r="L13" s="19">
        <v>46</v>
      </c>
      <c r="M13" s="19">
        <v>2</v>
      </c>
      <c r="N13" s="19">
        <v>2</v>
      </c>
      <c r="O13" s="19">
        <v>53</v>
      </c>
      <c r="P13" s="19">
        <v>136</v>
      </c>
      <c r="Q13" s="19">
        <v>169</v>
      </c>
      <c r="R13" s="19">
        <v>2</v>
      </c>
    </row>
    <row r="14" spans="2:18" ht="20.149999999999999" customHeight="1" thickBot="1" x14ac:dyDescent="0.35">
      <c r="B14" s="4" t="s">
        <v>24</v>
      </c>
      <c r="C14" s="19">
        <v>2154</v>
      </c>
      <c r="D14" s="19">
        <v>3</v>
      </c>
      <c r="E14" s="19">
        <v>0</v>
      </c>
      <c r="F14" s="19">
        <v>0</v>
      </c>
      <c r="G14" s="19">
        <v>957</v>
      </c>
      <c r="H14" s="19">
        <v>403</v>
      </c>
      <c r="I14" s="19">
        <v>82</v>
      </c>
      <c r="J14" s="19">
        <v>96</v>
      </c>
      <c r="K14" s="19">
        <v>80</v>
      </c>
      <c r="L14" s="19">
        <v>61</v>
      </c>
      <c r="M14" s="19">
        <v>16</v>
      </c>
      <c r="N14" s="19">
        <v>9</v>
      </c>
      <c r="O14" s="19">
        <v>17</v>
      </c>
      <c r="P14" s="19">
        <v>93</v>
      </c>
      <c r="Q14" s="19">
        <v>186</v>
      </c>
      <c r="R14" s="19">
        <v>151</v>
      </c>
    </row>
    <row r="15" spans="2:18" ht="20.149999999999999" customHeight="1" thickBot="1" x14ac:dyDescent="0.35">
      <c r="B15" s="4" t="s">
        <v>25</v>
      </c>
      <c r="C15" s="19">
        <v>3133</v>
      </c>
      <c r="D15" s="19">
        <v>1</v>
      </c>
      <c r="E15" s="19">
        <v>0</v>
      </c>
      <c r="F15" s="19">
        <v>0</v>
      </c>
      <c r="G15" s="19">
        <v>1757</v>
      </c>
      <c r="H15" s="19">
        <v>427</v>
      </c>
      <c r="I15" s="19">
        <v>57</v>
      </c>
      <c r="J15" s="19">
        <v>131</v>
      </c>
      <c r="K15" s="19">
        <v>43</v>
      </c>
      <c r="L15" s="19">
        <v>95</v>
      </c>
      <c r="M15" s="19">
        <v>15</v>
      </c>
      <c r="N15" s="19">
        <v>10</v>
      </c>
      <c r="O15" s="19">
        <v>48</v>
      </c>
      <c r="P15" s="19">
        <v>215</v>
      </c>
      <c r="Q15" s="19">
        <v>177</v>
      </c>
      <c r="R15" s="19">
        <v>157</v>
      </c>
    </row>
    <row r="16" spans="2:18" ht="20.149999999999999" customHeight="1" thickBot="1" x14ac:dyDescent="0.35">
      <c r="B16" s="4" t="s">
        <v>26</v>
      </c>
      <c r="C16" s="19">
        <v>576</v>
      </c>
      <c r="D16" s="19">
        <v>1</v>
      </c>
      <c r="E16" s="19">
        <v>0</v>
      </c>
      <c r="F16" s="19">
        <v>0</v>
      </c>
      <c r="G16" s="19">
        <v>243</v>
      </c>
      <c r="H16" s="19">
        <v>165</v>
      </c>
      <c r="I16" s="19">
        <v>2</v>
      </c>
      <c r="J16" s="19">
        <v>29</v>
      </c>
      <c r="K16" s="19">
        <v>11</v>
      </c>
      <c r="L16" s="19">
        <v>6</v>
      </c>
      <c r="M16" s="19">
        <v>0</v>
      </c>
      <c r="N16" s="19">
        <v>0</v>
      </c>
      <c r="O16" s="19">
        <v>0</v>
      </c>
      <c r="P16" s="19">
        <v>79</v>
      </c>
      <c r="Q16" s="19">
        <v>39</v>
      </c>
      <c r="R16" s="19">
        <v>1</v>
      </c>
    </row>
    <row r="17" spans="2:18" ht="20.149999999999999" customHeight="1" thickBot="1" x14ac:dyDescent="0.35">
      <c r="B17" s="4" t="s">
        <v>27</v>
      </c>
      <c r="C17" s="19">
        <v>1701</v>
      </c>
      <c r="D17" s="19">
        <v>0</v>
      </c>
      <c r="E17" s="19">
        <v>0</v>
      </c>
      <c r="F17" s="19">
        <v>0</v>
      </c>
      <c r="G17" s="19">
        <v>890</v>
      </c>
      <c r="H17" s="19">
        <v>267</v>
      </c>
      <c r="I17" s="19">
        <v>43</v>
      </c>
      <c r="J17" s="19">
        <v>68</v>
      </c>
      <c r="K17" s="19">
        <v>59</v>
      </c>
      <c r="L17" s="19">
        <v>7</v>
      </c>
      <c r="M17" s="19">
        <v>15</v>
      </c>
      <c r="N17" s="19">
        <v>12</v>
      </c>
      <c r="O17" s="19">
        <v>3</v>
      </c>
      <c r="P17" s="19">
        <v>84</v>
      </c>
      <c r="Q17" s="19">
        <v>194</v>
      </c>
      <c r="R17" s="19">
        <v>59</v>
      </c>
    </row>
    <row r="18" spans="2:18" ht="20.149999999999999" customHeight="1" thickBot="1" x14ac:dyDescent="0.35">
      <c r="B18" s="4" t="s">
        <v>28</v>
      </c>
      <c r="C18" s="19">
        <v>2341</v>
      </c>
      <c r="D18" s="19">
        <v>1</v>
      </c>
      <c r="E18" s="19">
        <v>0</v>
      </c>
      <c r="F18" s="19">
        <v>0</v>
      </c>
      <c r="G18" s="19">
        <v>748</v>
      </c>
      <c r="H18" s="19">
        <v>856</v>
      </c>
      <c r="I18" s="19">
        <v>144</v>
      </c>
      <c r="J18" s="19">
        <v>65</v>
      </c>
      <c r="K18" s="19">
        <v>48</v>
      </c>
      <c r="L18" s="19">
        <v>13</v>
      </c>
      <c r="M18" s="19">
        <v>1</v>
      </c>
      <c r="N18" s="19">
        <v>0</v>
      </c>
      <c r="O18" s="19">
        <v>25</v>
      </c>
      <c r="P18" s="19">
        <v>102</v>
      </c>
      <c r="Q18" s="19">
        <v>306</v>
      </c>
      <c r="R18" s="19">
        <v>32</v>
      </c>
    </row>
    <row r="19" spans="2:18" ht="20.149999999999999" customHeight="1" thickBot="1" x14ac:dyDescent="0.35">
      <c r="B19" s="4" t="s">
        <v>29</v>
      </c>
      <c r="C19" s="19">
        <v>7758</v>
      </c>
      <c r="D19" s="19">
        <v>3</v>
      </c>
      <c r="E19" s="19">
        <v>0</v>
      </c>
      <c r="F19" s="19">
        <v>0</v>
      </c>
      <c r="G19" s="19">
        <v>3754</v>
      </c>
      <c r="H19" s="19">
        <v>1270</v>
      </c>
      <c r="I19" s="19">
        <v>365</v>
      </c>
      <c r="J19" s="19">
        <v>439</v>
      </c>
      <c r="K19" s="19">
        <v>317</v>
      </c>
      <c r="L19" s="19">
        <v>66</v>
      </c>
      <c r="M19" s="19">
        <v>76</v>
      </c>
      <c r="N19" s="19">
        <v>78</v>
      </c>
      <c r="O19" s="19">
        <v>53</v>
      </c>
      <c r="P19" s="19">
        <v>532</v>
      </c>
      <c r="Q19" s="19">
        <v>585</v>
      </c>
      <c r="R19" s="19">
        <v>220</v>
      </c>
    </row>
    <row r="20" spans="2:18" ht="20.149999999999999" customHeight="1" thickBot="1" x14ac:dyDescent="0.35">
      <c r="B20" s="4" t="s">
        <v>30</v>
      </c>
      <c r="C20" s="19">
        <v>7993</v>
      </c>
      <c r="D20" s="19">
        <v>1</v>
      </c>
      <c r="E20" s="19">
        <v>0</v>
      </c>
      <c r="F20" s="19">
        <v>0</v>
      </c>
      <c r="G20" s="19">
        <v>3900</v>
      </c>
      <c r="H20" s="19">
        <v>1633</v>
      </c>
      <c r="I20" s="19">
        <v>442</v>
      </c>
      <c r="J20" s="19">
        <v>211</v>
      </c>
      <c r="K20" s="19">
        <v>130</v>
      </c>
      <c r="L20" s="19">
        <v>32</v>
      </c>
      <c r="M20" s="19">
        <v>40</v>
      </c>
      <c r="N20" s="19">
        <v>12</v>
      </c>
      <c r="O20" s="19">
        <v>47</v>
      </c>
      <c r="P20" s="19">
        <v>402</v>
      </c>
      <c r="Q20" s="19">
        <v>783</v>
      </c>
      <c r="R20" s="19">
        <v>360</v>
      </c>
    </row>
    <row r="21" spans="2:18" ht="20.149999999999999" customHeight="1" thickBot="1" x14ac:dyDescent="0.35">
      <c r="B21" s="4" t="s">
        <v>31</v>
      </c>
      <c r="C21" s="19">
        <v>1074</v>
      </c>
      <c r="D21" s="19">
        <v>2</v>
      </c>
      <c r="E21" s="19">
        <v>0</v>
      </c>
      <c r="F21" s="19">
        <v>0</v>
      </c>
      <c r="G21" s="19">
        <v>421</v>
      </c>
      <c r="H21" s="19">
        <v>107</v>
      </c>
      <c r="I21" s="19">
        <v>200</v>
      </c>
      <c r="J21" s="19">
        <v>44</v>
      </c>
      <c r="K21" s="19">
        <v>38</v>
      </c>
      <c r="L21" s="19">
        <v>10</v>
      </c>
      <c r="M21" s="19">
        <v>4</v>
      </c>
      <c r="N21" s="19">
        <v>13</v>
      </c>
      <c r="O21" s="19">
        <v>0</v>
      </c>
      <c r="P21" s="19">
        <v>134</v>
      </c>
      <c r="Q21" s="19">
        <v>101</v>
      </c>
      <c r="R21" s="19">
        <v>0</v>
      </c>
    </row>
    <row r="22" spans="2:18" ht="20.149999999999999" customHeight="1" thickBot="1" x14ac:dyDescent="0.35">
      <c r="B22" s="4" t="s">
        <v>32</v>
      </c>
      <c r="C22" s="19">
        <v>2176</v>
      </c>
      <c r="D22" s="19">
        <v>1</v>
      </c>
      <c r="E22" s="19">
        <v>0</v>
      </c>
      <c r="F22" s="19">
        <v>0</v>
      </c>
      <c r="G22" s="19">
        <v>1259</v>
      </c>
      <c r="H22" s="19">
        <v>237</v>
      </c>
      <c r="I22" s="19">
        <v>72</v>
      </c>
      <c r="J22" s="19">
        <v>101</v>
      </c>
      <c r="K22" s="19">
        <v>55</v>
      </c>
      <c r="L22" s="19">
        <v>22</v>
      </c>
      <c r="M22" s="19">
        <v>9</v>
      </c>
      <c r="N22" s="19">
        <v>8</v>
      </c>
      <c r="O22" s="19">
        <v>11</v>
      </c>
      <c r="P22" s="19">
        <v>194</v>
      </c>
      <c r="Q22" s="19">
        <v>190</v>
      </c>
      <c r="R22" s="19">
        <v>17</v>
      </c>
    </row>
    <row r="23" spans="2:18" ht="20.149999999999999" customHeight="1" thickBot="1" x14ac:dyDescent="0.35">
      <c r="B23" s="4" t="s">
        <v>33</v>
      </c>
      <c r="C23" s="19">
        <v>10408</v>
      </c>
      <c r="D23" s="19">
        <v>5</v>
      </c>
      <c r="E23" s="19">
        <v>0</v>
      </c>
      <c r="F23" s="19">
        <v>0</v>
      </c>
      <c r="G23" s="19">
        <v>5174</v>
      </c>
      <c r="H23" s="19">
        <v>823</v>
      </c>
      <c r="I23" s="19">
        <v>308</v>
      </c>
      <c r="J23" s="19">
        <v>358</v>
      </c>
      <c r="K23" s="19">
        <v>264</v>
      </c>
      <c r="L23" s="19">
        <v>426</v>
      </c>
      <c r="M23" s="19">
        <v>60</v>
      </c>
      <c r="N23" s="19">
        <v>15</v>
      </c>
      <c r="O23" s="19">
        <v>55</v>
      </c>
      <c r="P23" s="19">
        <v>991</v>
      </c>
      <c r="Q23" s="19">
        <v>1102</v>
      </c>
      <c r="R23" s="19">
        <v>827</v>
      </c>
    </row>
    <row r="24" spans="2:18" ht="20.149999999999999" customHeight="1" thickBot="1" x14ac:dyDescent="0.35">
      <c r="B24" s="4" t="s">
        <v>34</v>
      </c>
      <c r="C24" s="19">
        <v>2287</v>
      </c>
      <c r="D24" s="19">
        <v>0</v>
      </c>
      <c r="E24" s="19">
        <v>0</v>
      </c>
      <c r="F24" s="19">
        <v>0</v>
      </c>
      <c r="G24" s="19">
        <v>1044</v>
      </c>
      <c r="H24" s="19">
        <v>270</v>
      </c>
      <c r="I24" s="19">
        <v>74</v>
      </c>
      <c r="J24" s="19">
        <v>108</v>
      </c>
      <c r="K24" s="19">
        <v>51</v>
      </c>
      <c r="L24" s="19">
        <v>25</v>
      </c>
      <c r="M24" s="19">
        <v>40</v>
      </c>
      <c r="N24" s="19">
        <v>24</v>
      </c>
      <c r="O24" s="19">
        <v>55</v>
      </c>
      <c r="P24" s="19">
        <v>353</v>
      </c>
      <c r="Q24" s="19">
        <v>174</v>
      </c>
      <c r="R24" s="19">
        <v>69</v>
      </c>
    </row>
    <row r="25" spans="2:18" ht="20.149999999999999" customHeight="1" thickBot="1" x14ac:dyDescent="0.35">
      <c r="B25" s="4" t="s">
        <v>35</v>
      </c>
      <c r="C25" s="19">
        <v>1177</v>
      </c>
      <c r="D25" s="19">
        <v>0</v>
      </c>
      <c r="E25" s="19">
        <v>0</v>
      </c>
      <c r="F25" s="19">
        <v>0</v>
      </c>
      <c r="G25" s="19">
        <v>1018</v>
      </c>
      <c r="H25" s="19">
        <v>44</v>
      </c>
      <c r="I25" s="19">
        <v>14</v>
      </c>
      <c r="J25" s="19">
        <v>6</v>
      </c>
      <c r="K25" s="19">
        <v>8</v>
      </c>
      <c r="L25" s="19">
        <v>4</v>
      </c>
      <c r="M25" s="19">
        <v>0</v>
      </c>
      <c r="N25" s="19">
        <v>5</v>
      </c>
      <c r="O25" s="19">
        <v>1</v>
      </c>
      <c r="P25" s="19">
        <v>7</v>
      </c>
      <c r="Q25" s="19">
        <v>45</v>
      </c>
      <c r="R25" s="19">
        <v>25</v>
      </c>
    </row>
    <row r="26" spans="2:18" ht="20.149999999999999" customHeight="1" thickBot="1" x14ac:dyDescent="0.35">
      <c r="B26" s="5" t="s">
        <v>36</v>
      </c>
      <c r="C26" s="19">
        <v>2008</v>
      </c>
      <c r="D26" s="19">
        <v>1</v>
      </c>
      <c r="E26" s="19">
        <v>0</v>
      </c>
      <c r="F26" s="19">
        <v>0</v>
      </c>
      <c r="G26" s="19">
        <v>942</v>
      </c>
      <c r="H26" s="19">
        <v>319</v>
      </c>
      <c r="I26" s="19">
        <v>120</v>
      </c>
      <c r="J26" s="19">
        <v>147</v>
      </c>
      <c r="K26" s="19">
        <v>53</v>
      </c>
      <c r="L26" s="19">
        <v>3</v>
      </c>
      <c r="M26" s="19">
        <v>5</v>
      </c>
      <c r="N26" s="19">
        <v>4</v>
      </c>
      <c r="O26" s="19">
        <v>29</v>
      </c>
      <c r="P26" s="19">
        <v>171</v>
      </c>
      <c r="Q26" s="19">
        <v>166</v>
      </c>
      <c r="R26" s="19">
        <v>48</v>
      </c>
    </row>
    <row r="27" spans="2:18" ht="20.149999999999999" customHeight="1" thickBot="1" x14ac:dyDescent="0.35">
      <c r="B27" s="6" t="s">
        <v>37</v>
      </c>
      <c r="C27" s="20">
        <v>270</v>
      </c>
      <c r="D27" s="20">
        <v>0</v>
      </c>
      <c r="E27" s="20">
        <v>0</v>
      </c>
      <c r="F27" s="20">
        <v>0</v>
      </c>
      <c r="G27" s="20">
        <v>203</v>
      </c>
      <c r="H27" s="20">
        <v>10</v>
      </c>
      <c r="I27" s="20">
        <v>4</v>
      </c>
      <c r="J27" s="20">
        <v>9</v>
      </c>
      <c r="K27" s="20">
        <v>1</v>
      </c>
      <c r="L27" s="20">
        <v>0</v>
      </c>
      <c r="M27" s="20">
        <v>2</v>
      </c>
      <c r="N27" s="20">
        <v>0</v>
      </c>
      <c r="O27" s="20">
        <v>18</v>
      </c>
      <c r="P27" s="20">
        <v>20</v>
      </c>
      <c r="Q27" s="20">
        <v>0</v>
      </c>
      <c r="R27" s="20">
        <v>3</v>
      </c>
    </row>
    <row r="28" spans="2:18" ht="20.149999999999999" customHeight="1" thickBot="1" x14ac:dyDescent="0.35">
      <c r="B28" s="7" t="s">
        <v>38</v>
      </c>
      <c r="C28" s="9">
        <f>SUM(C11:C27)</f>
        <v>58129</v>
      </c>
      <c r="D28" s="9">
        <f t="shared" ref="D28:R28" si="0">SUM(D11:D27)</f>
        <v>21</v>
      </c>
      <c r="E28" s="9">
        <f t="shared" si="0"/>
        <v>0</v>
      </c>
      <c r="F28" s="9">
        <f t="shared" si="0"/>
        <v>2</v>
      </c>
      <c r="G28" s="9">
        <f t="shared" si="0"/>
        <v>28266</v>
      </c>
      <c r="H28" s="9">
        <f t="shared" si="0"/>
        <v>9051</v>
      </c>
      <c r="I28" s="9">
        <f t="shared" si="0"/>
        <v>2609</v>
      </c>
      <c r="J28" s="9">
        <f t="shared" si="0"/>
        <v>2465</v>
      </c>
      <c r="K28" s="9">
        <f t="shared" si="0"/>
        <v>1388</v>
      </c>
      <c r="L28" s="9">
        <f t="shared" si="0"/>
        <v>1059</v>
      </c>
      <c r="M28" s="9">
        <f t="shared" si="0"/>
        <v>355</v>
      </c>
      <c r="N28" s="9">
        <f t="shared" si="0"/>
        <v>270</v>
      </c>
      <c r="O28" s="9">
        <f t="shared" si="0"/>
        <v>501</v>
      </c>
      <c r="P28" s="9">
        <f t="shared" si="0"/>
        <v>4240</v>
      </c>
      <c r="Q28" s="9">
        <f t="shared" si="0"/>
        <v>5634</v>
      </c>
      <c r="R28" s="9">
        <f t="shared" si="0"/>
        <v>2268</v>
      </c>
    </row>
    <row r="29" spans="2:18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11.4609375" customWidth="1"/>
    <col min="4" max="4" width="9.15234375" bestFit="1" customWidth="1"/>
    <col min="5" max="5" width="9.765625" bestFit="1" customWidth="1"/>
    <col min="6" max="6" width="6.84375" bestFit="1" customWidth="1"/>
    <col min="7" max="7" width="15" customWidth="1"/>
    <col min="8" max="8" width="12.23046875" bestFit="1" customWidth="1"/>
    <col min="9" max="9" width="11.23046875" bestFit="1" customWidth="1"/>
    <col min="10" max="10" width="14.84375" bestFit="1" customWidth="1"/>
    <col min="11" max="11" width="12.765625" bestFit="1" customWidth="1"/>
    <col min="12" max="12" width="10.4609375" bestFit="1" customWidth="1"/>
    <col min="13" max="13" width="12.23046875" bestFit="1" customWidth="1"/>
    <col min="14" max="14" width="20.3828125" bestFit="1" customWidth="1"/>
    <col min="15" max="15" width="18.84375" bestFit="1" customWidth="1"/>
    <col min="16" max="16" width="14.84375" bestFit="1" customWidth="1"/>
    <col min="17" max="17" width="12.765625" bestFit="1" customWidth="1"/>
    <col min="18" max="18" width="10.4609375" bestFit="1" customWidth="1"/>
    <col min="19" max="19" width="12.23046875" bestFit="1" customWidth="1"/>
    <col min="20" max="20" width="20.3828125" bestFit="1" customWidth="1"/>
    <col min="21" max="21" width="18.84375" bestFit="1" customWidth="1"/>
    <col min="22" max="22" width="14.84375" bestFit="1" customWidth="1"/>
  </cols>
  <sheetData>
    <row r="8" spans="2:22" ht="45.75" customHeight="1" x14ac:dyDescent="0.3"/>
    <row r="9" spans="2:22" ht="44.25" customHeight="1" thickBot="1" x14ac:dyDescent="0.35">
      <c r="C9" s="67" t="s">
        <v>68</v>
      </c>
      <c r="D9" s="64"/>
      <c r="E9" s="64"/>
      <c r="F9" s="68"/>
      <c r="G9" s="67" t="s">
        <v>69</v>
      </c>
      <c r="H9" s="64"/>
      <c r="I9" s="64"/>
      <c r="J9" s="68"/>
      <c r="K9" s="67" t="s">
        <v>70</v>
      </c>
      <c r="L9" s="64"/>
      <c r="M9" s="64"/>
      <c r="N9" s="64"/>
      <c r="O9" s="64"/>
      <c r="P9" s="68"/>
      <c r="Q9" s="67" t="s">
        <v>71</v>
      </c>
      <c r="R9" s="64"/>
      <c r="S9" s="64"/>
      <c r="T9" s="64"/>
      <c r="U9" s="64"/>
      <c r="V9" s="68"/>
    </row>
    <row r="10" spans="2:22" ht="42" customHeight="1" thickBot="1" x14ac:dyDescent="0.35">
      <c r="C10" s="8" t="s">
        <v>51</v>
      </c>
      <c r="D10" s="8" t="s">
        <v>72</v>
      </c>
      <c r="E10" s="8" t="s">
        <v>73</v>
      </c>
      <c r="F10" s="8" t="s">
        <v>74</v>
      </c>
      <c r="G10" s="8" t="s">
        <v>47</v>
      </c>
      <c r="H10" s="8" t="s">
        <v>48</v>
      </c>
      <c r="I10" s="8" t="s">
        <v>49</v>
      </c>
      <c r="J10" s="8" t="s">
        <v>50</v>
      </c>
      <c r="K10" s="8" t="s">
        <v>75</v>
      </c>
      <c r="L10" s="8" t="s">
        <v>76</v>
      </c>
      <c r="M10" s="8" t="s">
        <v>48</v>
      </c>
      <c r="N10" s="8" t="s">
        <v>77</v>
      </c>
      <c r="O10" s="8" t="s">
        <v>78</v>
      </c>
      <c r="P10" s="8" t="s">
        <v>50</v>
      </c>
      <c r="Q10" s="8" t="s">
        <v>75</v>
      </c>
      <c r="R10" s="8" t="s">
        <v>76</v>
      </c>
      <c r="S10" s="8" t="s">
        <v>48</v>
      </c>
      <c r="T10" s="8" t="s">
        <v>77</v>
      </c>
      <c r="U10" s="8" t="s">
        <v>78</v>
      </c>
      <c r="V10" s="8" t="s">
        <v>50</v>
      </c>
    </row>
    <row r="11" spans="2:22" ht="20.149999999999999" customHeight="1" thickBot="1" x14ac:dyDescent="0.35">
      <c r="B11" s="3" t="s">
        <v>21</v>
      </c>
      <c r="C11" s="18">
        <v>554</v>
      </c>
      <c r="D11" s="18">
        <v>180</v>
      </c>
      <c r="E11" s="18">
        <v>322</v>
      </c>
      <c r="F11" s="18">
        <v>52</v>
      </c>
      <c r="G11" s="18">
        <v>143</v>
      </c>
      <c r="H11" s="18">
        <v>0</v>
      </c>
      <c r="I11" s="18">
        <v>144</v>
      </c>
      <c r="J11" s="18">
        <v>33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142</v>
      </c>
      <c r="R11" s="18">
        <v>216</v>
      </c>
      <c r="S11" s="18">
        <v>2</v>
      </c>
      <c r="T11" s="18">
        <v>4</v>
      </c>
      <c r="U11" s="18">
        <v>175</v>
      </c>
      <c r="V11" s="18">
        <v>529</v>
      </c>
    </row>
    <row r="12" spans="2:22" ht="20.149999999999999" customHeight="1" thickBot="1" x14ac:dyDescent="0.35">
      <c r="B12" s="4" t="s">
        <v>22</v>
      </c>
      <c r="C12" s="19">
        <v>60</v>
      </c>
      <c r="D12" s="19">
        <v>3</v>
      </c>
      <c r="E12" s="19">
        <v>46</v>
      </c>
      <c r="F12" s="19">
        <v>11</v>
      </c>
      <c r="G12" s="19">
        <v>31</v>
      </c>
      <c r="H12" s="19">
        <v>0</v>
      </c>
      <c r="I12" s="19">
        <v>38</v>
      </c>
      <c r="J12" s="19">
        <v>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21</v>
      </c>
      <c r="R12" s="19">
        <v>43</v>
      </c>
      <c r="S12" s="19">
        <v>0</v>
      </c>
      <c r="T12" s="19">
        <v>3</v>
      </c>
      <c r="U12" s="19">
        <v>27</v>
      </c>
      <c r="V12" s="19">
        <v>63</v>
      </c>
    </row>
    <row r="13" spans="2:22" ht="20.149999999999999" customHeight="1" thickBot="1" x14ac:dyDescent="0.35">
      <c r="B13" s="4" t="s">
        <v>23</v>
      </c>
      <c r="C13" s="19">
        <v>39</v>
      </c>
      <c r="D13" s="19">
        <v>8</v>
      </c>
      <c r="E13" s="19">
        <v>19</v>
      </c>
      <c r="F13" s="19">
        <v>12</v>
      </c>
      <c r="G13" s="19">
        <v>20</v>
      </c>
      <c r="H13" s="19">
        <v>0</v>
      </c>
      <c r="I13" s="19">
        <v>20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20</v>
      </c>
      <c r="R13" s="19">
        <v>38</v>
      </c>
      <c r="S13" s="19">
        <v>0</v>
      </c>
      <c r="T13" s="19">
        <v>0</v>
      </c>
      <c r="U13" s="19">
        <v>14</v>
      </c>
      <c r="V13" s="19">
        <v>29</v>
      </c>
    </row>
    <row r="14" spans="2:22" ht="20.149999999999999" customHeight="1" thickBot="1" x14ac:dyDescent="0.35">
      <c r="B14" s="4" t="s">
        <v>24</v>
      </c>
      <c r="C14" s="19">
        <v>68</v>
      </c>
      <c r="D14" s="19">
        <v>26</v>
      </c>
      <c r="E14" s="19">
        <v>23</v>
      </c>
      <c r="F14" s="19">
        <v>19</v>
      </c>
      <c r="G14" s="19">
        <v>31</v>
      </c>
      <c r="H14" s="19">
        <v>0</v>
      </c>
      <c r="I14" s="19">
        <v>25</v>
      </c>
      <c r="J14" s="19">
        <v>12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22</v>
      </c>
      <c r="R14" s="19">
        <v>20</v>
      </c>
      <c r="S14" s="19">
        <v>0</v>
      </c>
      <c r="T14" s="19">
        <v>2</v>
      </c>
      <c r="U14" s="19">
        <v>9</v>
      </c>
      <c r="V14" s="19">
        <v>94</v>
      </c>
    </row>
    <row r="15" spans="2:22" ht="20.149999999999999" customHeight="1" thickBot="1" x14ac:dyDescent="0.35">
      <c r="B15" s="4" t="s">
        <v>25</v>
      </c>
      <c r="C15" s="19">
        <v>174</v>
      </c>
      <c r="D15" s="19">
        <v>28</v>
      </c>
      <c r="E15" s="19">
        <v>115</v>
      </c>
      <c r="F15" s="19">
        <v>31</v>
      </c>
      <c r="G15" s="19">
        <v>85</v>
      </c>
      <c r="H15" s="19">
        <v>0</v>
      </c>
      <c r="I15" s="19">
        <v>87</v>
      </c>
      <c r="J15" s="19">
        <v>14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88</v>
      </c>
      <c r="R15" s="19">
        <v>89</v>
      </c>
      <c r="S15" s="19">
        <v>0</v>
      </c>
      <c r="T15" s="19">
        <v>0</v>
      </c>
      <c r="U15" s="19">
        <v>116</v>
      </c>
      <c r="V15" s="19">
        <v>221</v>
      </c>
    </row>
    <row r="16" spans="2:22" ht="20.149999999999999" customHeight="1" thickBot="1" x14ac:dyDescent="0.35">
      <c r="B16" s="4" t="s">
        <v>26</v>
      </c>
      <c r="C16" s="19">
        <v>16</v>
      </c>
      <c r="D16" s="19">
        <v>3</v>
      </c>
      <c r="E16" s="19">
        <v>12</v>
      </c>
      <c r="F16" s="19">
        <v>1</v>
      </c>
      <c r="G16" s="19">
        <v>9</v>
      </c>
      <c r="H16" s="19">
        <v>0</v>
      </c>
      <c r="I16" s="19">
        <v>9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6</v>
      </c>
      <c r="R16" s="19">
        <v>6</v>
      </c>
      <c r="S16" s="19">
        <v>0</v>
      </c>
      <c r="T16" s="19">
        <v>0</v>
      </c>
      <c r="U16" s="19">
        <v>4</v>
      </c>
      <c r="V16" s="19">
        <v>47</v>
      </c>
    </row>
    <row r="17" spans="2:22" ht="20.149999999999999" customHeight="1" thickBot="1" x14ac:dyDescent="0.35">
      <c r="B17" s="4" t="s">
        <v>27</v>
      </c>
      <c r="C17" s="19">
        <v>76</v>
      </c>
      <c r="D17" s="19">
        <v>23</v>
      </c>
      <c r="E17" s="19">
        <v>31</v>
      </c>
      <c r="F17" s="19">
        <v>22</v>
      </c>
      <c r="G17" s="19">
        <v>8</v>
      </c>
      <c r="H17" s="19">
        <v>0</v>
      </c>
      <c r="I17" s="19">
        <v>11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19</v>
      </c>
      <c r="R17" s="19">
        <v>19</v>
      </c>
      <c r="S17" s="19">
        <v>0</v>
      </c>
      <c r="T17" s="19">
        <v>1</v>
      </c>
      <c r="U17" s="19">
        <v>16</v>
      </c>
      <c r="V17" s="19">
        <v>58</v>
      </c>
    </row>
    <row r="18" spans="2:22" ht="20.149999999999999" customHeight="1" thickBot="1" x14ac:dyDescent="0.35">
      <c r="B18" s="4" t="s">
        <v>28</v>
      </c>
      <c r="C18" s="19">
        <v>93</v>
      </c>
      <c r="D18" s="19">
        <v>13</v>
      </c>
      <c r="E18" s="19">
        <v>14</v>
      </c>
      <c r="F18" s="19">
        <v>66</v>
      </c>
      <c r="G18" s="19">
        <v>12</v>
      </c>
      <c r="H18" s="19">
        <v>0</v>
      </c>
      <c r="I18" s="19">
        <v>13</v>
      </c>
      <c r="J18" s="19">
        <v>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21</v>
      </c>
      <c r="R18" s="19">
        <v>21</v>
      </c>
      <c r="S18" s="19">
        <v>0</v>
      </c>
      <c r="T18" s="19">
        <v>0</v>
      </c>
      <c r="U18" s="19">
        <v>14</v>
      </c>
      <c r="V18" s="19">
        <v>153</v>
      </c>
    </row>
    <row r="19" spans="2:22" ht="20.149999999999999" customHeight="1" thickBot="1" x14ac:dyDescent="0.35">
      <c r="B19" s="4" t="s">
        <v>29</v>
      </c>
      <c r="C19" s="19">
        <v>194</v>
      </c>
      <c r="D19" s="19">
        <v>103</v>
      </c>
      <c r="E19" s="19">
        <v>58</v>
      </c>
      <c r="F19" s="19">
        <v>33</v>
      </c>
      <c r="G19" s="19">
        <v>62</v>
      </c>
      <c r="H19" s="19">
        <v>0</v>
      </c>
      <c r="I19" s="19">
        <v>54</v>
      </c>
      <c r="J19" s="19">
        <v>37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41</v>
      </c>
      <c r="R19" s="19">
        <v>52</v>
      </c>
      <c r="S19" s="19">
        <v>5</v>
      </c>
      <c r="T19" s="19">
        <v>3</v>
      </c>
      <c r="U19" s="19">
        <v>19</v>
      </c>
      <c r="V19" s="19">
        <v>183</v>
      </c>
    </row>
    <row r="20" spans="2:22" ht="20.149999999999999" customHeight="1" thickBot="1" x14ac:dyDescent="0.35">
      <c r="B20" s="4" t="s">
        <v>30</v>
      </c>
      <c r="C20" s="19">
        <v>219</v>
      </c>
      <c r="D20" s="19">
        <v>93</v>
      </c>
      <c r="E20" s="19">
        <v>98</v>
      </c>
      <c r="F20" s="19">
        <v>28</v>
      </c>
      <c r="G20" s="19">
        <v>56</v>
      </c>
      <c r="H20" s="19">
        <v>0</v>
      </c>
      <c r="I20" s="19">
        <v>59</v>
      </c>
      <c r="J20" s="19">
        <v>3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146</v>
      </c>
      <c r="R20" s="19">
        <v>159</v>
      </c>
      <c r="S20" s="19">
        <v>14</v>
      </c>
      <c r="T20" s="19">
        <v>21</v>
      </c>
      <c r="U20" s="19">
        <v>163</v>
      </c>
      <c r="V20" s="19">
        <v>356</v>
      </c>
    </row>
    <row r="21" spans="2:22" ht="20.149999999999999" customHeight="1" thickBot="1" x14ac:dyDescent="0.35">
      <c r="B21" s="4" t="s">
        <v>31</v>
      </c>
      <c r="C21" s="19">
        <v>32</v>
      </c>
      <c r="D21" s="19">
        <v>16</v>
      </c>
      <c r="E21" s="19">
        <v>13</v>
      </c>
      <c r="F21" s="19">
        <v>3</v>
      </c>
      <c r="G21" s="19">
        <v>10</v>
      </c>
      <c r="H21" s="19">
        <v>0</v>
      </c>
      <c r="I21" s="19">
        <v>15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18</v>
      </c>
      <c r="R21" s="19">
        <v>21</v>
      </c>
      <c r="S21" s="19">
        <v>0</v>
      </c>
      <c r="T21" s="19">
        <v>0</v>
      </c>
      <c r="U21" s="19">
        <v>9</v>
      </c>
      <c r="V21" s="19">
        <v>62</v>
      </c>
    </row>
    <row r="22" spans="2:22" ht="20.149999999999999" customHeight="1" thickBot="1" x14ac:dyDescent="0.35">
      <c r="B22" s="4" t="s">
        <v>32</v>
      </c>
      <c r="C22" s="19">
        <v>106</v>
      </c>
      <c r="D22" s="19">
        <v>28</v>
      </c>
      <c r="E22" s="19">
        <v>57</v>
      </c>
      <c r="F22" s="19">
        <v>21</v>
      </c>
      <c r="G22" s="19">
        <v>21</v>
      </c>
      <c r="H22" s="19">
        <v>0</v>
      </c>
      <c r="I22" s="19">
        <v>23</v>
      </c>
      <c r="J22" s="19">
        <v>1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59</v>
      </c>
      <c r="R22" s="19">
        <v>57</v>
      </c>
      <c r="S22" s="19">
        <v>1</v>
      </c>
      <c r="T22" s="19">
        <v>0</v>
      </c>
      <c r="U22" s="19">
        <v>28</v>
      </c>
      <c r="V22" s="19">
        <v>111</v>
      </c>
    </row>
    <row r="23" spans="2:22" ht="20.149999999999999" customHeight="1" thickBot="1" x14ac:dyDescent="0.35">
      <c r="B23" s="4" t="s">
        <v>33</v>
      </c>
      <c r="C23" s="19">
        <v>138</v>
      </c>
      <c r="D23" s="19">
        <v>35</v>
      </c>
      <c r="E23" s="19">
        <v>83</v>
      </c>
      <c r="F23" s="19">
        <v>20</v>
      </c>
      <c r="G23" s="19">
        <v>22</v>
      </c>
      <c r="H23" s="19">
        <v>0</v>
      </c>
      <c r="I23" s="19">
        <v>22</v>
      </c>
      <c r="J23" s="19">
        <v>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32</v>
      </c>
      <c r="R23" s="19">
        <v>29</v>
      </c>
      <c r="S23" s="19">
        <v>0</v>
      </c>
      <c r="T23" s="19">
        <v>7</v>
      </c>
      <c r="U23" s="19">
        <v>21</v>
      </c>
      <c r="V23" s="19">
        <v>120</v>
      </c>
    </row>
    <row r="24" spans="2:22" ht="20.149999999999999" customHeight="1" thickBot="1" x14ac:dyDescent="0.35">
      <c r="B24" s="4" t="s">
        <v>34</v>
      </c>
      <c r="C24" s="19">
        <v>59</v>
      </c>
      <c r="D24" s="19">
        <v>27</v>
      </c>
      <c r="E24" s="19">
        <v>18</v>
      </c>
      <c r="F24" s="19">
        <v>14</v>
      </c>
      <c r="G24" s="19">
        <v>41</v>
      </c>
      <c r="H24" s="19">
        <v>0</v>
      </c>
      <c r="I24" s="19">
        <v>40</v>
      </c>
      <c r="J24" s="19">
        <v>6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31</v>
      </c>
      <c r="R24" s="19">
        <v>31</v>
      </c>
      <c r="S24" s="19">
        <v>0</v>
      </c>
      <c r="T24" s="19">
        <v>3</v>
      </c>
      <c r="U24" s="19">
        <v>28</v>
      </c>
      <c r="V24" s="19">
        <v>93</v>
      </c>
    </row>
    <row r="25" spans="2:22" ht="20.149999999999999" customHeight="1" thickBot="1" x14ac:dyDescent="0.35">
      <c r="B25" s="4" t="s">
        <v>35</v>
      </c>
      <c r="C25" s="19">
        <v>13</v>
      </c>
      <c r="D25" s="19">
        <v>0</v>
      </c>
      <c r="E25" s="19">
        <v>0</v>
      </c>
      <c r="F25" s="19">
        <v>13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6</v>
      </c>
      <c r="R25" s="19">
        <v>6</v>
      </c>
      <c r="S25" s="19">
        <v>0</v>
      </c>
      <c r="T25" s="19">
        <v>2</v>
      </c>
      <c r="U25" s="19">
        <v>5</v>
      </c>
      <c r="V25" s="19">
        <v>13</v>
      </c>
    </row>
    <row r="26" spans="2:22" ht="20.149999999999999" customHeight="1" thickBot="1" x14ac:dyDescent="0.35">
      <c r="B26" s="5" t="s">
        <v>36</v>
      </c>
      <c r="C26" s="19">
        <v>100</v>
      </c>
      <c r="D26" s="19">
        <v>46</v>
      </c>
      <c r="E26" s="19">
        <v>30</v>
      </c>
      <c r="F26" s="19">
        <v>24</v>
      </c>
      <c r="G26" s="19">
        <v>30</v>
      </c>
      <c r="H26" s="19">
        <v>0</v>
      </c>
      <c r="I26" s="19">
        <v>30</v>
      </c>
      <c r="J26" s="19">
        <v>7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31</v>
      </c>
      <c r="R26" s="19">
        <v>36</v>
      </c>
      <c r="S26" s="19">
        <v>2</v>
      </c>
      <c r="T26" s="19">
        <v>1</v>
      </c>
      <c r="U26" s="19">
        <v>31</v>
      </c>
      <c r="V26" s="19">
        <v>67</v>
      </c>
    </row>
    <row r="27" spans="2:22" ht="20.149999999999999" customHeight="1" thickBot="1" x14ac:dyDescent="0.35">
      <c r="B27" s="6" t="s">
        <v>37</v>
      </c>
      <c r="C27" s="20">
        <v>5</v>
      </c>
      <c r="D27" s="20">
        <v>1</v>
      </c>
      <c r="E27" s="20">
        <v>4</v>
      </c>
      <c r="F27" s="20">
        <v>0</v>
      </c>
      <c r="G27" s="20">
        <v>5</v>
      </c>
      <c r="H27" s="20">
        <v>0</v>
      </c>
      <c r="I27" s="20">
        <v>5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1</v>
      </c>
      <c r="R27" s="20">
        <v>1</v>
      </c>
      <c r="S27" s="20">
        <v>0</v>
      </c>
      <c r="T27" s="20">
        <v>2</v>
      </c>
      <c r="U27" s="20">
        <v>1</v>
      </c>
      <c r="V27" s="20">
        <v>5</v>
      </c>
    </row>
    <row r="28" spans="2:22" ht="20.149999999999999" customHeight="1" thickBot="1" x14ac:dyDescent="0.35">
      <c r="B28" s="7" t="s">
        <v>38</v>
      </c>
      <c r="C28" s="9">
        <f>SUM(C11:C27)</f>
        <v>1946</v>
      </c>
      <c r="D28" s="9">
        <f t="shared" ref="D28:V28" si="0">SUM(D11:D27)</f>
        <v>633</v>
      </c>
      <c r="E28" s="9">
        <f t="shared" si="0"/>
        <v>943</v>
      </c>
      <c r="F28" s="9">
        <f t="shared" si="0"/>
        <v>370</v>
      </c>
      <c r="G28" s="9">
        <f t="shared" si="0"/>
        <v>586</v>
      </c>
      <c r="H28" s="9">
        <f t="shared" si="0"/>
        <v>0</v>
      </c>
      <c r="I28" s="9">
        <f t="shared" si="0"/>
        <v>595</v>
      </c>
      <c r="J28" s="9">
        <f t="shared" si="0"/>
        <v>119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704</v>
      </c>
      <c r="R28" s="9">
        <f t="shared" si="0"/>
        <v>844</v>
      </c>
      <c r="S28" s="9">
        <f t="shared" si="0"/>
        <v>24</v>
      </c>
      <c r="T28" s="9">
        <f t="shared" si="0"/>
        <v>49</v>
      </c>
      <c r="U28" s="9">
        <f t="shared" si="0"/>
        <v>680</v>
      </c>
      <c r="V28" s="9">
        <f t="shared" si="0"/>
        <v>2204</v>
      </c>
    </row>
    <row r="29" spans="2:22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7" customWidth="1"/>
    <col min="3" max="3" width="15" bestFit="1" customWidth="1"/>
    <col min="4" max="4" width="17.15234375" bestFit="1" customWidth="1"/>
    <col min="5" max="5" width="11.23046875" bestFit="1" customWidth="1"/>
    <col min="6" max="6" width="14.84375" bestFit="1" customWidth="1"/>
    <col min="7" max="7" width="15" bestFit="1" customWidth="1"/>
    <col min="8" max="8" width="17.15234375" bestFit="1" customWidth="1"/>
    <col min="9" max="9" width="11.23046875" bestFit="1" customWidth="1"/>
    <col min="10" max="10" width="14.84375" bestFit="1" customWidth="1"/>
    <col min="11" max="11" width="15" bestFit="1" customWidth="1"/>
    <col min="12" max="12" width="17.15234375" bestFit="1" customWidth="1"/>
    <col min="13" max="13" width="11.23046875" bestFit="1" customWidth="1"/>
    <col min="14" max="14" width="14.84375" bestFit="1" customWidth="1"/>
    <col min="15" max="15" width="15" bestFit="1" customWidth="1"/>
    <col min="16" max="16" width="17.15234375" bestFit="1" customWidth="1"/>
    <col min="17" max="17" width="11.23046875" bestFit="1" customWidth="1"/>
    <col min="18" max="18" width="14.84375" bestFit="1" customWidth="1"/>
    <col min="19" max="19" width="15" bestFit="1" customWidth="1"/>
    <col min="20" max="20" width="17.15234375" bestFit="1" customWidth="1"/>
    <col min="21" max="21" width="11.23046875" bestFit="1" customWidth="1"/>
    <col min="22" max="22" width="14.84375" bestFit="1" customWidth="1"/>
    <col min="23" max="23" width="15" bestFit="1" customWidth="1"/>
    <col min="24" max="24" width="17.15234375" bestFit="1" customWidth="1"/>
    <col min="25" max="25" width="11.23046875" bestFit="1" customWidth="1"/>
    <col min="26" max="26" width="14.84375" bestFit="1" customWidth="1"/>
    <col min="27" max="27" width="15" bestFit="1" customWidth="1"/>
    <col min="28" max="28" width="17.15234375" bestFit="1" customWidth="1"/>
    <col min="29" max="29" width="11.23046875" bestFit="1" customWidth="1"/>
    <col min="30" max="30" width="14.84375" bestFit="1" customWidth="1"/>
    <col min="31" max="31" width="15" bestFit="1" customWidth="1"/>
    <col min="32" max="32" width="17.15234375" bestFit="1" customWidth="1"/>
    <col min="33" max="33" width="11.23046875" bestFit="1" customWidth="1"/>
    <col min="34" max="34" width="14.84375" bestFit="1" customWidth="1"/>
    <col min="35" max="35" width="15" bestFit="1" customWidth="1"/>
    <col min="36" max="36" width="17.15234375" bestFit="1" customWidth="1"/>
    <col min="37" max="37" width="11.23046875" bestFit="1" customWidth="1"/>
    <col min="38" max="38" width="14.84375" bestFit="1" customWidth="1"/>
    <col min="39" max="39" width="15" bestFit="1" customWidth="1"/>
    <col min="40" max="40" width="17.15234375" bestFit="1" customWidth="1"/>
    <col min="41" max="41" width="11.23046875" bestFit="1" customWidth="1"/>
    <col min="42" max="42" width="14.84375" bestFit="1" customWidth="1"/>
    <col min="43" max="43" width="15" bestFit="1" customWidth="1"/>
    <col min="44" max="44" width="17.15234375" bestFit="1" customWidth="1"/>
    <col min="45" max="45" width="11.23046875" bestFit="1" customWidth="1"/>
    <col min="46" max="46" width="14.84375" bestFit="1" customWidth="1"/>
    <col min="47" max="47" width="14.84375" customWidth="1"/>
    <col min="48" max="48" width="17.61328125" customWidth="1"/>
    <col min="49" max="49" width="11.23046875" bestFit="1" customWidth="1"/>
    <col min="50" max="50" width="14.84375" customWidth="1"/>
    <col min="51" max="51" width="15" bestFit="1" customWidth="1"/>
    <col min="52" max="52" width="17.15234375" bestFit="1" customWidth="1"/>
    <col min="53" max="53" width="11.23046875" bestFit="1" customWidth="1"/>
    <col min="54" max="54" width="14.84375" bestFit="1" customWidth="1"/>
    <col min="55" max="58" width="14.84375" customWidth="1"/>
    <col min="59" max="59" width="15" bestFit="1" customWidth="1"/>
    <col min="60" max="60" width="17.15234375" bestFit="1" customWidth="1"/>
    <col min="61" max="61" width="11.23046875" bestFit="1" customWidth="1"/>
    <col min="62" max="62" width="14.84375" bestFit="1" customWidth="1"/>
    <col min="63" max="63" width="15" bestFit="1" customWidth="1"/>
    <col min="64" max="64" width="17.15234375" bestFit="1" customWidth="1"/>
    <col min="65" max="65" width="11.23046875" bestFit="1" customWidth="1"/>
    <col min="66" max="66" width="14.84375" bestFit="1" customWidth="1"/>
    <col min="67" max="67" width="15" bestFit="1" customWidth="1"/>
    <col min="68" max="68" width="17.15234375" bestFit="1" customWidth="1"/>
    <col min="69" max="69" width="11.23046875" bestFit="1" customWidth="1"/>
    <col min="70" max="70" width="14.84375" bestFit="1" customWidth="1"/>
    <col min="71" max="71" width="15" bestFit="1" customWidth="1"/>
    <col min="72" max="72" width="17.15234375" bestFit="1" customWidth="1"/>
    <col min="73" max="73" width="11.23046875" bestFit="1" customWidth="1"/>
    <col min="74" max="74" width="14.84375" bestFit="1" customWidth="1"/>
    <col min="75" max="75" width="15" bestFit="1" customWidth="1"/>
    <col min="76" max="76" width="17.15234375" bestFit="1" customWidth="1"/>
    <col min="77" max="77" width="11.23046875" bestFit="1" customWidth="1"/>
    <col min="78" max="78" width="14.84375" bestFit="1" customWidth="1"/>
    <col min="79" max="79" width="15" bestFit="1" customWidth="1"/>
    <col min="80" max="80" width="17.15234375" bestFit="1" customWidth="1"/>
    <col min="81" max="81" width="11.23046875" bestFit="1" customWidth="1"/>
    <col min="82" max="82" width="14.84375" bestFit="1" customWidth="1"/>
    <col min="83" max="83" width="14.84375" customWidth="1"/>
    <col min="84" max="84" width="17" bestFit="1" customWidth="1"/>
    <col min="85" max="87" width="14.84375" customWidth="1"/>
    <col min="88" max="88" width="17" bestFit="1" customWidth="1"/>
    <col min="89" max="90" width="14.84375" customWidth="1"/>
  </cols>
  <sheetData>
    <row r="9" spans="2:90" ht="44.25" customHeight="1" thickBot="1" x14ac:dyDescent="0.35">
      <c r="C9" s="67" t="s">
        <v>79</v>
      </c>
      <c r="D9" s="64"/>
      <c r="E9" s="64"/>
      <c r="F9" s="68"/>
      <c r="G9" s="67" t="s">
        <v>80</v>
      </c>
      <c r="H9" s="64"/>
      <c r="I9" s="64"/>
      <c r="J9" s="68"/>
      <c r="K9" s="67" t="s">
        <v>81</v>
      </c>
      <c r="L9" s="64"/>
      <c r="M9" s="64"/>
      <c r="N9" s="68"/>
      <c r="O9" s="67" t="s">
        <v>82</v>
      </c>
      <c r="P9" s="64"/>
      <c r="Q9" s="64"/>
      <c r="R9" s="68"/>
      <c r="S9" s="67" t="s">
        <v>83</v>
      </c>
      <c r="T9" s="64"/>
      <c r="U9" s="64"/>
      <c r="V9" s="68"/>
      <c r="W9" s="67" t="s">
        <v>84</v>
      </c>
      <c r="X9" s="64"/>
      <c r="Y9" s="64"/>
      <c r="Z9" s="68"/>
      <c r="AA9" s="67" t="s">
        <v>85</v>
      </c>
      <c r="AB9" s="64"/>
      <c r="AC9" s="64"/>
      <c r="AD9" s="68"/>
      <c r="AE9" s="67" t="s">
        <v>86</v>
      </c>
      <c r="AF9" s="64"/>
      <c r="AG9" s="64"/>
      <c r="AH9" s="68"/>
      <c r="AI9" s="67" t="s">
        <v>87</v>
      </c>
      <c r="AJ9" s="64"/>
      <c r="AK9" s="64"/>
      <c r="AL9" s="68"/>
      <c r="AM9" s="67" t="s">
        <v>88</v>
      </c>
      <c r="AN9" s="64"/>
      <c r="AO9" s="64"/>
      <c r="AP9" s="68"/>
      <c r="AQ9" s="67" t="s">
        <v>89</v>
      </c>
      <c r="AR9" s="64"/>
      <c r="AS9" s="64"/>
      <c r="AT9" s="68"/>
      <c r="AU9" s="67" t="s">
        <v>241</v>
      </c>
      <c r="AV9" s="64"/>
      <c r="AW9" s="64"/>
      <c r="AX9" s="68"/>
      <c r="AY9" s="67" t="s">
        <v>90</v>
      </c>
      <c r="AZ9" s="64"/>
      <c r="BA9" s="64"/>
      <c r="BB9" s="68"/>
      <c r="BC9" s="67" t="s">
        <v>229</v>
      </c>
      <c r="BD9" s="64"/>
      <c r="BE9" s="64"/>
      <c r="BF9" s="68"/>
      <c r="BG9" s="67" t="s">
        <v>91</v>
      </c>
      <c r="BH9" s="64"/>
      <c r="BI9" s="64"/>
      <c r="BJ9" s="68"/>
      <c r="BK9" s="67" t="s">
        <v>92</v>
      </c>
      <c r="BL9" s="64"/>
      <c r="BM9" s="64"/>
      <c r="BN9" s="68"/>
      <c r="BO9" s="67" t="s">
        <v>93</v>
      </c>
      <c r="BP9" s="64"/>
      <c r="BQ9" s="64"/>
      <c r="BR9" s="68"/>
      <c r="BS9" s="67" t="s">
        <v>94</v>
      </c>
      <c r="BT9" s="64"/>
      <c r="BU9" s="64"/>
      <c r="BV9" s="68"/>
      <c r="BW9" s="67" t="s">
        <v>95</v>
      </c>
      <c r="BX9" s="64"/>
      <c r="BY9" s="64"/>
      <c r="BZ9" s="68"/>
      <c r="CA9" s="67" t="s">
        <v>96</v>
      </c>
      <c r="CB9" s="64"/>
      <c r="CC9" s="64"/>
      <c r="CD9" s="68"/>
      <c r="CE9" s="67" t="s">
        <v>230</v>
      </c>
      <c r="CF9" s="64"/>
      <c r="CG9" s="64"/>
      <c r="CH9" s="64"/>
      <c r="CI9" s="67" t="s">
        <v>231</v>
      </c>
      <c r="CJ9" s="64"/>
      <c r="CK9" s="64"/>
      <c r="CL9" s="64"/>
    </row>
    <row r="10" spans="2:90" ht="42.75" customHeight="1" thickBot="1" x14ac:dyDescent="0.35">
      <c r="C10" s="8" t="s">
        <v>47</v>
      </c>
      <c r="D10" s="8" t="s">
        <v>97</v>
      </c>
      <c r="E10" s="8" t="s">
        <v>49</v>
      </c>
      <c r="F10" s="8" t="s">
        <v>50</v>
      </c>
      <c r="G10" s="8" t="s">
        <v>47</v>
      </c>
      <c r="H10" s="8" t="s">
        <v>97</v>
      </c>
      <c r="I10" s="8" t="s">
        <v>49</v>
      </c>
      <c r="J10" s="8" t="s">
        <v>50</v>
      </c>
      <c r="K10" s="8" t="s">
        <v>47</v>
      </c>
      <c r="L10" s="8" t="s">
        <v>97</v>
      </c>
      <c r="M10" s="8" t="s">
        <v>49</v>
      </c>
      <c r="N10" s="8" t="s">
        <v>50</v>
      </c>
      <c r="O10" s="8" t="s">
        <v>47</v>
      </c>
      <c r="P10" s="8" t="s">
        <v>97</v>
      </c>
      <c r="Q10" s="8" t="s">
        <v>49</v>
      </c>
      <c r="R10" s="8" t="s">
        <v>50</v>
      </c>
      <c r="S10" s="8" t="s">
        <v>47</v>
      </c>
      <c r="T10" s="8" t="s">
        <v>97</v>
      </c>
      <c r="U10" s="8" t="s">
        <v>49</v>
      </c>
      <c r="V10" s="8" t="s">
        <v>50</v>
      </c>
      <c r="W10" s="8" t="s">
        <v>47</v>
      </c>
      <c r="X10" s="8" t="s">
        <v>97</v>
      </c>
      <c r="Y10" s="8" t="s">
        <v>49</v>
      </c>
      <c r="Z10" s="8" t="s">
        <v>50</v>
      </c>
      <c r="AA10" s="8" t="s">
        <v>47</v>
      </c>
      <c r="AB10" s="8" t="s">
        <v>97</v>
      </c>
      <c r="AC10" s="8" t="s">
        <v>49</v>
      </c>
      <c r="AD10" s="8" t="s">
        <v>50</v>
      </c>
      <c r="AE10" s="8" t="s">
        <v>47</v>
      </c>
      <c r="AF10" s="8" t="s">
        <v>97</v>
      </c>
      <c r="AG10" s="8" t="s">
        <v>49</v>
      </c>
      <c r="AH10" s="8" t="s">
        <v>50</v>
      </c>
      <c r="AI10" s="8" t="s">
        <v>47</v>
      </c>
      <c r="AJ10" s="8" t="s">
        <v>97</v>
      </c>
      <c r="AK10" s="8" t="s">
        <v>49</v>
      </c>
      <c r="AL10" s="8" t="s">
        <v>50</v>
      </c>
      <c r="AM10" s="8" t="s">
        <v>47</v>
      </c>
      <c r="AN10" s="8" t="s">
        <v>97</v>
      </c>
      <c r="AO10" s="8" t="s">
        <v>49</v>
      </c>
      <c r="AP10" s="8" t="s">
        <v>50</v>
      </c>
      <c r="AQ10" s="8" t="s">
        <v>47</v>
      </c>
      <c r="AR10" s="8" t="s">
        <v>97</v>
      </c>
      <c r="AS10" s="8" t="s">
        <v>49</v>
      </c>
      <c r="AT10" s="8" t="s">
        <v>50</v>
      </c>
      <c r="AU10" s="8" t="s">
        <v>47</v>
      </c>
      <c r="AV10" s="8" t="s">
        <v>97</v>
      </c>
      <c r="AW10" s="8" t="s">
        <v>49</v>
      </c>
      <c r="AX10" s="8" t="s">
        <v>50</v>
      </c>
      <c r="AY10" s="8" t="s">
        <v>47</v>
      </c>
      <c r="AZ10" s="8" t="s">
        <v>97</v>
      </c>
      <c r="BA10" s="8" t="s">
        <v>49</v>
      </c>
      <c r="BB10" s="8" t="s">
        <v>50</v>
      </c>
      <c r="BC10" s="8" t="s">
        <v>47</v>
      </c>
      <c r="BD10" s="8" t="s">
        <v>97</v>
      </c>
      <c r="BE10" s="8" t="s">
        <v>49</v>
      </c>
      <c r="BF10" s="8" t="s">
        <v>50</v>
      </c>
      <c r="BG10" s="8" t="s">
        <v>47</v>
      </c>
      <c r="BH10" s="8" t="s">
        <v>97</v>
      </c>
      <c r="BI10" s="8" t="s">
        <v>49</v>
      </c>
      <c r="BJ10" s="8" t="s">
        <v>50</v>
      </c>
      <c r="BK10" s="8" t="s">
        <v>47</v>
      </c>
      <c r="BL10" s="8" t="s">
        <v>97</v>
      </c>
      <c r="BM10" s="8" t="s">
        <v>49</v>
      </c>
      <c r="BN10" s="8" t="s">
        <v>50</v>
      </c>
      <c r="BO10" s="8" t="s">
        <v>47</v>
      </c>
      <c r="BP10" s="8" t="s">
        <v>97</v>
      </c>
      <c r="BQ10" s="8" t="s">
        <v>49</v>
      </c>
      <c r="BR10" s="8" t="s">
        <v>50</v>
      </c>
      <c r="BS10" s="8" t="s">
        <v>47</v>
      </c>
      <c r="BT10" s="8" t="s">
        <v>97</v>
      </c>
      <c r="BU10" s="8" t="s">
        <v>49</v>
      </c>
      <c r="BV10" s="8" t="s">
        <v>50</v>
      </c>
      <c r="BW10" s="8" t="s">
        <v>47</v>
      </c>
      <c r="BX10" s="8" t="s">
        <v>97</v>
      </c>
      <c r="BY10" s="8" t="s">
        <v>49</v>
      </c>
      <c r="BZ10" s="8" t="s">
        <v>50</v>
      </c>
      <c r="CA10" s="8" t="s">
        <v>47</v>
      </c>
      <c r="CB10" s="8" t="s">
        <v>97</v>
      </c>
      <c r="CC10" s="8" t="s">
        <v>49</v>
      </c>
      <c r="CD10" s="8" t="s">
        <v>50</v>
      </c>
      <c r="CE10" s="8" t="s">
        <v>47</v>
      </c>
      <c r="CF10" s="8" t="s">
        <v>97</v>
      </c>
      <c r="CG10" s="8" t="s">
        <v>49</v>
      </c>
      <c r="CH10" s="8" t="s">
        <v>50</v>
      </c>
      <c r="CI10" s="8" t="s">
        <v>47</v>
      </c>
      <c r="CJ10" s="8" t="s">
        <v>97</v>
      </c>
      <c r="CK10" s="8" t="s">
        <v>49</v>
      </c>
      <c r="CL10" s="8" t="s">
        <v>50</v>
      </c>
    </row>
    <row r="11" spans="2:90" ht="20.149999999999999" customHeight="1" thickBot="1" x14ac:dyDescent="0.35">
      <c r="B11" s="3" t="s">
        <v>21</v>
      </c>
      <c r="C11" s="18">
        <v>942</v>
      </c>
      <c r="D11" s="18">
        <v>12</v>
      </c>
      <c r="E11" s="18">
        <v>1059</v>
      </c>
      <c r="F11" s="18">
        <v>3616</v>
      </c>
      <c r="G11" s="18">
        <v>4</v>
      </c>
      <c r="H11" s="18">
        <v>0</v>
      </c>
      <c r="I11" s="18">
        <v>8</v>
      </c>
      <c r="J11" s="18">
        <v>23</v>
      </c>
      <c r="K11" s="18">
        <v>1</v>
      </c>
      <c r="L11" s="18">
        <v>0</v>
      </c>
      <c r="M11" s="18">
        <v>1</v>
      </c>
      <c r="N11" s="18">
        <v>8</v>
      </c>
      <c r="O11" s="18">
        <v>1</v>
      </c>
      <c r="P11" s="18">
        <v>0</v>
      </c>
      <c r="Q11" s="18">
        <v>0</v>
      </c>
      <c r="R11" s="18">
        <v>3</v>
      </c>
      <c r="S11" s="18">
        <v>40</v>
      </c>
      <c r="T11" s="18">
        <v>7</v>
      </c>
      <c r="U11" s="18">
        <v>55</v>
      </c>
      <c r="V11" s="18">
        <v>46</v>
      </c>
      <c r="W11" s="18">
        <v>283</v>
      </c>
      <c r="X11" s="18">
        <v>1</v>
      </c>
      <c r="Y11" s="18">
        <v>319</v>
      </c>
      <c r="Z11" s="18">
        <v>1112</v>
      </c>
      <c r="AA11" s="18">
        <v>2</v>
      </c>
      <c r="AB11" s="18">
        <v>0</v>
      </c>
      <c r="AC11" s="18">
        <v>2</v>
      </c>
      <c r="AD11" s="18">
        <v>5</v>
      </c>
      <c r="AE11" s="18">
        <v>9</v>
      </c>
      <c r="AF11" s="18">
        <v>0</v>
      </c>
      <c r="AG11" s="18">
        <v>8</v>
      </c>
      <c r="AH11" s="18">
        <v>38</v>
      </c>
      <c r="AI11" s="18">
        <v>0</v>
      </c>
      <c r="AJ11" s="18">
        <v>0</v>
      </c>
      <c r="AK11" s="18">
        <v>0</v>
      </c>
      <c r="AL11" s="18">
        <v>0</v>
      </c>
      <c r="AM11" s="18">
        <v>23</v>
      </c>
      <c r="AN11" s="18">
        <v>2</v>
      </c>
      <c r="AO11" s="18">
        <v>26</v>
      </c>
      <c r="AP11" s="18">
        <v>32</v>
      </c>
      <c r="AQ11" s="18">
        <v>181</v>
      </c>
      <c r="AR11" s="18">
        <v>0</v>
      </c>
      <c r="AS11" s="18">
        <v>182</v>
      </c>
      <c r="AT11" s="18">
        <v>675</v>
      </c>
      <c r="AU11" s="18">
        <v>1</v>
      </c>
      <c r="AV11" s="18">
        <v>0</v>
      </c>
      <c r="AW11" s="18">
        <v>0</v>
      </c>
      <c r="AX11" s="18">
        <v>4</v>
      </c>
      <c r="AY11" s="18">
        <v>16</v>
      </c>
      <c r="AZ11" s="18">
        <v>0</v>
      </c>
      <c r="BA11" s="18">
        <v>16</v>
      </c>
      <c r="BB11" s="18">
        <v>64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4</v>
      </c>
      <c r="BL11" s="18">
        <v>0</v>
      </c>
      <c r="BM11" s="18">
        <v>2</v>
      </c>
      <c r="BN11" s="18">
        <v>10</v>
      </c>
      <c r="BO11" s="18">
        <v>0</v>
      </c>
      <c r="BP11" s="18">
        <v>0</v>
      </c>
      <c r="BQ11" s="18">
        <v>0</v>
      </c>
      <c r="BR11" s="18">
        <v>0</v>
      </c>
      <c r="BS11" s="18">
        <v>30</v>
      </c>
      <c r="BT11" s="18">
        <v>0</v>
      </c>
      <c r="BU11" s="18">
        <v>39</v>
      </c>
      <c r="BV11" s="18">
        <v>214</v>
      </c>
      <c r="BW11" s="18">
        <v>31</v>
      </c>
      <c r="BX11" s="18">
        <v>2</v>
      </c>
      <c r="BY11" s="18">
        <v>34</v>
      </c>
      <c r="BZ11" s="18">
        <v>70</v>
      </c>
      <c r="CA11" s="18">
        <v>316</v>
      </c>
      <c r="CB11" s="18">
        <v>0</v>
      </c>
      <c r="CC11" s="18">
        <v>367</v>
      </c>
      <c r="CD11" s="18">
        <v>1312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49999999999999" customHeight="1" thickBot="1" x14ac:dyDescent="0.35">
      <c r="B12" s="4" t="s">
        <v>22</v>
      </c>
      <c r="C12" s="19">
        <v>143</v>
      </c>
      <c r="D12" s="19">
        <v>6</v>
      </c>
      <c r="E12" s="19">
        <v>118</v>
      </c>
      <c r="F12" s="19">
        <v>249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9</v>
      </c>
      <c r="T12" s="19">
        <v>1</v>
      </c>
      <c r="U12" s="19">
        <v>6</v>
      </c>
      <c r="V12" s="19">
        <v>6</v>
      </c>
      <c r="W12" s="19">
        <v>37</v>
      </c>
      <c r="X12" s="19">
        <v>1</v>
      </c>
      <c r="Y12" s="19">
        <v>25</v>
      </c>
      <c r="Z12" s="19">
        <v>81</v>
      </c>
      <c r="AA12" s="19">
        <v>1</v>
      </c>
      <c r="AB12" s="19">
        <v>0</v>
      </c>
      <c r="AC12" s="19">
        <v>1</v>
      </c>
      <c r="AD12" s="19">
        <v>0</v>
      </c>
      <c r="AE12" s="19">
        <v>1</v>
      </c>
      <c r="AF12" s="19">
        <v>0</v>
      </c>
      <c r="AG12" s="19">
        <v>0</v>
      </c>
      <c r="AH12" s="19">
        <v>1</v>
      </c>
      <c r="AI12" s="19">
        <v>0</v>
      </c>
      <c r="AJ12" s="19">
        <v>0</v>
      </c>
      <c r="AK12" s="19">
        <v>0</v>
      </c>
      <c r="AL12" s="19">
        <v>0</v>
      </c>
      <c r="AM12" s="19">
        <v>1</v>
      </c>
      <c r="AN12" s="19">
        <v>3</v>
      </c>
      <c r="AO12" s="19">
        <v>5</v>
      </c>
      <c r="AP12" s="19">
        <v>1</v>
      </c>
      <c r="AQ12" s="19">
        <v>32</v>
      </c>
      <c r="AR12" s="19">
        <v>0</v>
      </c>
      <c r="AS12" s="19">
        <v>27</v>
      </c>
      <c r="AT12" s="19">
        <v>58</v>
      </c>
      <c r="AU12" s="19">
        <v>1</v>
      </c>
      <c r="AV12" s="19">
        <v>0</v>
      </c>
      <c r="AW12" s="19">
        <v>0</v>
      </c>
      <c r="AX12" s="19">
        <v>1</v>
      </c>
      <c r="AY12" s="19">
        <v>2</v>
      </c>
      <c r="AZ12" s="19">
        <v>0</v>
      </c>
      <c r="BA12" s="19">
        <v>0</v>
      </c>
      <c r="BB12" s="19">
        <v>2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2</v>
      </c>
      <c r="BT12" s="19">
        <v>0</v>
      </c>
      <c r="BU12" s="19">
        <v>3</v>
      </c>
      <c r="BV12" s="19">
        <v>6</v>
      </c>
      <c r="BW12" s="19">
        <v>2</v>
      </c>
      <c r="BX12" s="19">
        <v>1</v>
      </c>
      <c r="BY12" s="19">
        <v>7</v>
      </c>
      <c r="BZ12" s="19">
        <v>2</v>
      </c>
      <c r="CA12" s="19">
        <v>55</v>
      </c>
      <c r="CB12" s="19">
        <v>0</v>
      </c>
      <c r="CC12" s="19">
        <v>44</v>
      </c>
      <c r="CD12" s="19">
        <v>91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49999999999999" customHeight="1" thickBot="1" x14ac:dyDescent="0.35">
      <c r="B13" s="4" t="s">
        <v>23</v>
      </c>
      <c r="C13" s="19">
        <v>92</v>
      </c>
      <c r="D13" s="19">
        <v>2</v>
      </c>
      <c r="E13" s="19">
        <v>93</v>
      </c>
      <c r="F13" s="19">
        <v>225</v>
      </c>
      <c r="G13" s="19">
        <v>0</v>
      </c>
      <c r="H13" s="19">
        <v>0</v>
      </c>
      <c r="I13" s="19">
        <v>1</v>
      </c>
      <c r="J13" s="19">
        <v>0</v>
      </c>
      <c r="K13" s="19">
        <v>1</v>
      </c>
      <c r="L13" s="19">
        <v>0</v>
      </c>
      <c r="M13" s="19">
        <v>1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7</v>
      </c>
      <c r="T13" s="19">
        <v>1</v>
      </c>
      <c r="U13" s="19">
        <v>8</v>
      </c>
      <c r="V13" s="19">
        <v>5</v>
      </c>
      <c r="W13" s="19">
        <v>29</v>
      </c>
      <c r="X13" s="19">
        <v>0</v>
      </c>
      <c r="Y13" s="19">
        <v>25</v>
      </c>
      <c r="Z13" s="19">
        <v>77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4</v>
      </c>
      <c r="AN13" s="19">
        <v>0</v>
      </c>
      <c r="AO13" s="19">
        <v>6</v>
      </c>
      <c r="AP13" s="19">
        <v>5</v>
      </c>
      <c r="AQ13" s="19">
        <v>20</v>
      </c>
      <c r="AR13" s="19">
        <v>0</v>
      </c>
      <c r="AS13" s="19">
        <v>22</v>
      </c>
      <c r="AT13" s="19">
        <v>44</v>
      </c>
      <c r="AU13" s="19">
        <v>0</v>
      </c>
      <c r="AV13" s="19">
        <v>0</v>
      </c>
      <c r="AW13" s="19">
        <v>0</v>
      </c>
      <c r="AX13" s="19">
        <v>1</v>
      </c>
      <c r="AY13" s="19">
        <v>1</v>
      </c>
      <c r="AZ13" s="19">
        <v>0</v>
      </c>
      <c r="BA13" s="19">
        <v>1</v>
      </c>
      <c r="BB13" s="19">
        <v>1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5</v>
      </c>
      <c r="BT13" s="19">
        <v>0</v>
      </c>
      <c r="BU13" s="19">
        <v>6</v>
      </c>
      <c r="BV13" s="19">
        <v>16</v>
      </c>
      <c r="BW13" s="19">
        <v>3</v>
      </c>
      <c r="BX13" s="19">
        <v>1</v>
      </c>
      <c r="BY13" s="19">
        <v>3</v>
      </c>
      <c r="BZ13" s="19">
        <v>5</v>
      </c>
      <c r="CA13" s="19">
        <v>22</v>
      </c>
      <c r="CB13" s="19">
        <v>0</v>
      </c>
      <c r="CC13" s="19">
        <v>20</v>
      </c>
      <c r="CD13" s="19">
        <v>70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49999999999999" customHeight="1" thickBot="1" x14ac:dyDescent="0.35">
      <c r="B14" s="4" t="s">
        <v>24</v>
      </c>
      <c r="C14" s="19">
        <v>280</v>
      </c>
      <c r="D14" s="19">
        <v>12</v>
      </c>
      <c r="E14" s="19">
        <v>150</v>
      </c>
      <c r="F14" s="19">
        <v>644</v>
      </c>
      <c r="G14" s="19">
        <v>1</v>
      </c>
      <c r="H14" s="19">
        <v>0</v>
      </c>
      <c r="I14" s="19">
        <v>0</v>
      </c>
      <c r="J14" s="19">
        <v>6</v>
      </c>
      <c r="K14" s="19">
        <v>5</v>
      </c>
      <c r="L14" s="19">
        <v>0</v>
      </c>
      <c r="M14" s="19">
        <v>4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15</v>
      </c>
      <c r="T14" s="19">
        <v>3</v>
      </c>
      <c r="U14" s="19">
        <v>14</v>
      </c>
      <c r="V14" s="19">
        <v>15</v>
      </c>
      <c r="W14" s="19">
        <v>86</v>
      </c>
      <c r="X14" s="19">
        <v>0</v>
      </c>
      <c r="Y14" s="19">
        <v>43</v>
      </c>
      <c r="Z14" s="19">
        <v>212</v>
      </c>
      <c r="AA14" s="19">
        <v>0</v>
      </c>
      <c r="AB14" s="19">
        <v>1</v>
      </c>
      <c r="AC14" s="19">
        <v>0</v>
      </c>
      <c r="AD14" s="19">
        <v>2</v>
      </c>
      <c r="AE14" s="19">
        <v>3</v>
      </c>
      <c r="AF14" s="19">
        <v>0</v>
      </c>
      <c r="AG14" s="19">
        <v>1</v>
      </c>
      <c r="AH14" s="19">
        <v>5</v>
      </c>
      <c r="AI14" s="19">
        <v>0</v>
      </c>
      <c r="AJ14" s="19">
        <v>0</v>
      </c>
      <c r="AK14" s="19">
        <v>0</v>
      </c>
      <c r="AL14" s="19">
        <v>0</v>
      </c>
      <c r="AM14" s="19">
        <v>5</v>
      </c>
      <c r="AN14" s="19">
        <v>1</v>
      </c>
      <c r="AO14" s="19">
        <v>5</v>
      </c>
      <c r="AP14" s="19">
        <v>6</v>
      </c>
      <c r="AQ14" s="19">
        <v>31</v>
      </c>
      <c r="AR14" s="19">
        <v>0</v>
      </c>
      <c r="AS14" s="19">
        <v>22</v>
      </c>
      <c r="AT14" s="19">
        <v>75</v>
      </c>
      <c r="AU14" s="19">
        <v>9</v>
      </c>
      <c r="AV14" s="19">
        <v>0</v>
      </c>
      <c r="AW14" s="19">
        <v>1</v>
      </c>
      <c r="AX14" s="19">
        <v>9</v>
      </c>
      <c r="AY14" s="19">
        <v>1</v>
      </c>
      <c r="AZ14" s="19">
        <v>0</v>
      </c>
      <c r="BA14" s="19">
        <v>1</v>
      </c>
      <c r="BB14" s="19">
        <v>2</v>
      </c>
      <c r="BC14" s="19">
        <v>0</v>
      </c>
      <c r="BD14" s="19">
        <v>0</v>
      </c>
      <c r="BE14" s="19">
        <v>1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1</v>
      </c>
      <c r="BN14" s="19">
        <v>1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2</v>
      </c>
      <c r="BV14" s="19">
        <v>6</v>
      </c>
      <c r="BW14" s="19">
        <v>17</v>
      </c>
      <c r="BX14" s="19">
        <v>6</v>
      </c>
      <c r="BY14" s="19">
        <v>11</v>
      </c>
      <c r="BZ14" s="19">
        <v>23</v>
      </c>
      <c r="CA14" s="19">
        <v>107</v>
      </c>
      <c r="CB14" s="19">
        <v>1</v>
      </c>
      <c r="CC14" s="19">
        <v>44</v>
      </c>
      <c r="CD14" s="19">
        <v>281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49999999999999" customHeight="1" thickBot="1" x14ac:dyDescent="0.35">
      <c r="B15" s="4" t="s">
        <v>25</v>
      </c>
      <c r="C15" s="19">
        <v>213</v>
      </c>
      <c r="D15" s="19">
        <v>2</v>
      </c>
      <c r="E15" s="19">
        <v>211</v>
      </c>
      <c r="F15" s="19">
        <v>976</v>
      </c>
      <c r="G15" s="19">
        <v>4</v>
      </c>
      <c r="H15" s="19">
        <v>0</v>
      </c>
      <c r="I15" s="19">
        <v>0</v>
      </c>
      <c r="J15" s="19">
        <v>23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4</v>
      </c>
      <c r="T15" s="19">
        <v>2</v>
      </c>
      <c r="U15" s="19">
        <v>9</v>
      </c>
      <c r="V15" s="19">
        <v>6</v>
      </c>
      <c r="W15" s="19">
        <v>73</v>
      </c>
      <c r="X15" s="19">
        <v>0</v>
      </c>
      <c r="Y15" s="19">
        <v>70</v>
      </c>
      <c r="Z15" s="19">
        <v>290</v>
      </c>
      <c r="AA15" s="19">
        <v>0</v>
      </c>
      <c r="AB15" s="19">
        <v>0</v>
      </c>
      <c r="AC15" s="19">
        <v>0</v>
      </c>
      <c r="AD15" s="19">
        <v>1</v>
      </c>
      <c r="AE15" s="19">
        <v>1</v>
      </c>
      <c r="AF15" s="19">
        <v>0</v>
      </c>
      <c r="AG15" s="19">
        <v>0</v>
      </c>
      <c r="AH15" s="19">
        <v>2</v>
      </c>
      <c r="AI15" s="19">
        <v>0</v>
      </c>
      <c r="AJ15" s="19">
        <v>0</v>
      </c>
      <c r="AK15" s="19">
        <v>0</v>
      </c>
      <c r="AL15" s="19">
        <v>0</v>
      </c>
      <c r="AM15" s="19">
        <v>5</v>
      </c>
      <c r="AN15" s="19">
        <v>0</v>
      </c>
      <c r="AO15" s="19">
        <v>5</v>
      </c>
      <c r="AP15" s="19">
        <v>16</v>
      </c>
      <c r="AQ15" s="19">
        <v>35</v>
      </c>
      <c r="AR15" s="19">
        <v>0</v>
      </c>
      <c r="AS15" s="19">
        <v>33</v>
      </c>
      <c r="AT15" s="19">
        <v>205</v>
      </c>
      <c r="AU15" s="19">
        <v>0</v>
      </c>
      <c r="AV15" s="19">
        <v>0</v>
      </c>
      <c r="AW15" s="19">
        <v>0</v>
      </c>
      <c r="AX15" s="19">
        <v>2</v>
      </c>
      <c r="AY15" s="19">
        <v>1</v>
      </c>
      <c r="AZ15" s="19">
        <v>0</v>
      </c>
      <c r="BA15" s="19">
        <v>0</v>
      </c>
      <c r="BB15" s="19">
        <v>10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2</v>
      </c>
      <c r="BO15" s="19">
        <v>0</v>
      </c>
      <c r="BP15" s="19">
        <v>0</v>
      </c>
      <c r="BQ15" s="19">
        <v>0</v>
      </c>
      <c r="BR15" s="19">
        <v>0</v>
      </c>
      <c r="BS15" s="19">
        <v>4</v>
      </c>
      <c r="BT15" s="19">
        <v>0</v>
      </c>
      <c r="BU15" s="19">
        <v>6</v>
      </c>
      <c r="BV15" s="19">
        <v>22</v>
      </c>
      <c r="BW15" s="19">
        <v>14</v>
      </c>
      <c r="BX15" s="19">
        <v>0</v>
      </c>
      <c r="BY15" s="19">
        <v>13</v>
      </c>
      <c r="BZ15" s="19">
        <v>29</v>
      </c>
      <c r="CA15" s="19">
        <v>72</v>
      </c>
      <c r="CB15" s="19">
        <v>0</v>
      </c>
      <c r="CC15" s="19">
        <v>75</v>
      </c>
      <c r="CD15" s="19">
        <v>367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49999999999999" customHeight="1" thickBot="1" x14ac:dyDescent="0.35">
      <c r="B16" s="4" t="s">
        <v>26</v>
      </c>
      <c r="C16" s="19">
        <v>37</v>
      </c>
      <c r="D16" s="19">
        <v>0</v>
      </c>
      <c r="E16" s="19">
        <v>39</v>
      </c>
      <c r="F16" s="19">
        <v>99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0</v>
      </c>
      <c r="U16" s="19">
        <v>4</v>
      </c>
      <c r="V16" s="19">
        <v>1</v>
      </c>
      <c r="W16" s="19">
        <v>11</v>
      </c>
      <c r="X16" s="19">
        <v>0</v>
      </c>
      <c r="Y16" s="19">
        <v>17</v>
      </c>
      <c r="Z16" s="19">
        <v>37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2</v>
      </c>
      <c r="AN16" s="19">
        <v>0</v>
      </c>
      <c r="AO16" s="19">
        <v>2</v>
      </c>
      <c r="AP16" s="19">
        <v>1</v>
      </c>
      <c r="AQ16" s="19">
        <v>5</v>
      </c>
      <c r="AR16" s="19">
        <v>0</v>
      </c>
      <c r="AS16" s="19">
        <v>4</v>
      </c>
      <c r="AT16" s="19">
        <v>11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1</v>
      </c>
      <c r="BL16" s="19">
        <v>0</v>
      </c>
      <c r="BM16" s="19">
        <v>1</v>
      </c>
      <c r="BN16" s="19">
        <v>2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2</v>
      </c>
      <c r="BV16" s="19">
        <v>11</v>
      </c>
      <c r="BW16" s="19">
        <v>3</v>
      </c>
      <c r="BX16" s="19">
        <v>0</v>
      </c>
      <c r="BY16" s="19">
        <v>4</v>
      </c>
      <c r="BZ16" s="19">
        <v>2</v>
      </c>
      <c r="CA16" s="19">
        <v>13</v>
      </c>
      <c r="CB16" s="19">
        <v>0</v>
      </c>
      <c r="CC16" s="19">
        <v>5</v>
      </c>
      <c r="CD16" s="19">
        <v>33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49999999999999" customHeight="1" thickBot="1" x14ac:dyDescent="0.35">
      <c r="B17" s="4" t="s">
        <v>27</v>
      </c>
      <c r="C17" s="19">
        <v>173</v>
      </c>
      <c r="D17" s="19">
        <v>0</v>
      </c>
      <c r="E17" s="19">
        <v>167</v>
      </c>
      <c r="F17" s="19">
        <v>558</v>
      </c>
      <c r="G17" s="19">
        <v>1</v>
      </c>
      <c r="H17" s="19">
        <v>0</v>
      </c>
      <c r="I17" s="19">
        <v>1</v>
      </c>
      <c r="J17" s="19">
        <v>2</v>
      </c>
      <c r="K17" s="19">
        <v>5</v>
      </c>
      <c r="L17" s="19">
        <v>0</v>
      </c>
      <c r="M17" s="19">
        <v>2</v>
      </c>
      <c r="N17" s="19">
        <v>3</v>
      </c>
      <c r="O17" s="19">
        <v>0</v>
      </c>
      <c r="P17" s="19">
        <v>0</v>
      </c>
      <c r="Q17" s="19">
        <v>0</v>
      </c>
      <c r="R17" s="19">
        <v>0</v>
      </c>
      <c r="S17" s="19">
        <v>10</v>
      </c>
      <c r="T17" s="19">
        <v>0</v>
      </c>
      <c r="U17" s="19">
        <v>12</v>
      </c>
      <c r="V17" s="19">
        <v>17</v>
      </c>
      <c r="W17" s="19">
        <v>62</v>
      </c>
      <c r="X17" s="19">
        <v>0</v>
      </c>
      <c r="Y17" s="19">
        <v>55</v>
      </c>
      <c r="Z17" s="19">
        <v>179</v>
      </c>
      <c r="AA17" s="19">
        <v>0</v>
      </c>
      <c r="AB17" s="19">
        <v>0</v>
      </c>
      <c r="AC17" s="19">
        <v>0</v>
      </c>
      <c r="AD17" s="19">
        <v>0</v>
      </c>
      <c r="AE17" s="19">
        <v>1</v>
      </c>
      <c r="AF17" s="19">
        <v>0</v>
      </c>
      <c r="AG17" s="19">
        <v>1</v>
      </c>
      <c r="AH17" s="19">
        <v>4</v>
      </c>
      <c r="AI17" s="19">
        <v>0</v>
      </c>
      <c r="AJ17" s="19">
        <v>0</v>
      </c>
      <c r="AK17" s="19">
        <v>0</v>
      </c>
      <c r="AL17" s="19">
        <v>0</v>
      </c>
      <c r="AM17" s="19">
        <v>5</v>
      </c>
      <c r="AN17" s="19">
        <v>0</v>
      </c>
      <c r="AO17" s="19">
        <v>3</v>
      </c>
      <c r="AP17" s="19">
        <v>3</v>
      </c>
      <c r="AQ17" s="19">
        <v>21</v>
      </c>
      <c r="AR17" s="19">
        <v>0</v>
      </c>
      <c r="AS17" s="19">
        <v>21</v>
      </c>
      <c r="AT17" s="19">
        <v>122</v>
      </c>
      <c r="AU17" s="19">
        <v>1</v>
      </c>
      <c r="AV17" s="19">
        <v>0</v>
      </c>
      <c r="AW17" s="19">
        <v>1</v>
      </c>
      <c r="AX17" s="19">
        <v>3</v>
      </c>
      <c r="AY17" s="19">
        <v>4</v>
      </c>
      <c r="AZ17" s="19">
        <v>0</v>
      </c>
      <c r="BA17" s="19">
        <v>1</v>
      </c>
      <c r="BB17" s="19">
        <v>6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5</v>
      </c>
      <c r="BT17" s="19">
        <v>0</v>
      </c>
      <c r="BU17" s="19">
        <v>6</v>
      </c>
      <c r="BV17" s="19">
        <v>27</v>
      </c>
      <c r="BW17" s="19">
        <v>8</v>
      </c>
      <c r="BX17" s="19">
        <v>0</v>
      </c>
      <c r="BY17" s="19">
        <v>1</v>
      </c>
      <c r="BZ17" s="19">
        <v>12</v>
      </c>
      <c r="CA17" s="19">
        <v>50</v>
      </c>
      <c r="CB17" s="19">
        <v>0</v>
      </c>
      <c r="CC17" s="19">
        <v>63</v>
      </c>
      <c r="CD17" s="19">
        <v>180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49999999999999" customHeight="1" thickBot="1" x14ac:dyDescent="0.35">
      <c r="B18" s="4" t="s">
        <v>28</v>
      </c>
      <c r="C18" s="19">
        <v>268</v>
      </c>
      <c r="D18" s="19">
        <v>7</v>
      </c>
      <c r="E18" s="19">
        <v>171</v>
      </c>
      <c r="F18" s="19">
        <v>1357</v>
      </c>
      <c r="G18" s="19">
        <v>1</v>
      </c>
      <c r="H18" s="19">
        <v>0</v>
      </c>
      <c r="I18" s="19">
        <v>2</v>
      </c>
      <c r="J18" s="19">
        <v>10</v>
      </c>
      <c r="K18" s="19">
        <v>12</v>
      </c>
      <c r="L18" s="19">
        <v>0</v>
      </c>
      <c r="M18" s="19">
        <v>6</v>
      </c>
      <c r="N18" s="19">
        <v>6</v>
      </c>
      <c r="O18" s="19">
        <v>0</v>
      </c>
      <c r="P18" s="19">
        <v>0</v>
      </c>
      <c r="Q18" s="19">
        <v>0</v>
      </c>
      <c r="R18" s="19">
        <v>0</v>
      </c>
      <c r="S18" s="19">
        <v>6</v>
      </c>
      <c r="T18" s="19">
        <v>3</v>
      </c>
      <c r="U18" s="19">
        <v>9</v>
      </c>
      <c r="V18" s="19">
        <v>24</v>
      </c>
      <c r="W18" s="19">
        <v>80</v>
      </c>
      <c r="X18" s="19">
        <v>0</v>
      </c>
      <c r="Y18" s="19">
        <v>60</v>
      </c>
      <c r="Z18" s="19">
        <v>468</v>
      </c>
      <c r="AA18" s="19">
        <v>1</v>
      </c>
      <c r="AB18" s="19">
        <v>0</v>
      </c>
      <c r="AC18" s="19">
        <v>0</v>
      </c>
      <c r="AD18" s="19">
        <v>2</v>
      </c>
      <c r="AE18" s="19">
        <v>3</v>
      </c>
      <c r="AF18" s="19">
        <v>0</v>
      </c>
      <c r="AG18" s="19">
        <v>0</v>
      </c>
      <c r="AH18" s="19">
        <v>6</v>
      </c>
      <c r="AI18" s="19">
        <v>0</v>
      </c>
      <c r="AJ18" s="19">
        <v>0</v>
      </c>
      <c r="AK18" s="19">
        <v>0</v>
      </c>
      <c r="AL18" s="19">
        <v>0</v>
      </c>
      <c r="AM18" s="19">
        <v>3</v>
      </c>
      <c r="AN18" s="19">
        <v>1</v>
      </c>
      <c r="AO18" s="19">
        <v>4</v>
      </c>
      <c r="AP18" s="19">
        <v>4</v>
      </c>
      <c r="AQ18" s="19">
        <v>52</v>
      </c>
      <c r="AR18" s="19">
        <v>0</v>
      </c>
      <c r="AS18" s="19">
        <v>24</v>
      </c>
      <c r="AT18" s="19">
        <v>239</v>
      </c>
      <c r="AU18" s="19">
        <v>0</v>
      </c>
      <c r="AV18" s="19">
        <v>0</v>
      </c>
      <c r="AW18" s="19">
        <v>0</v>
      </c>
      <c r="AX18" s="19">
        <v>3</v>
      </c>
      <c r="AY18" s="19">
        <v>1</v>
      </c>
      <c r="AZ18" s="19">
        <v>0</v>
      </c>
      <c r="BA18" s="19">
        <v>0</v>
      </c>
      <c r="BB18" s="19">
        <v>13</v>
      </c>
      <c r="BC18" s="19">
        <v>0</v>
      </c>
      <c r="BD18" s="19">
        <v>0</v>
      </c>
      <c r="BE18" s="19">
        <v>0</v>
      </c>
      <c r="BF18" s="19">
        <v>1</v>
      </c>
      <c r="BG18" s="19">
        <v>0</v>
      </c>
      <c r="BH18" s="19">
        <v>0</v>
      </c>
      <c r="BI18" s="19">
        <v>0</v>
      </c>
      <c r="BJ18" s="19">
        <v>0</v>
      </c>
      <c r="BK18" s="19">
        <v>1</v>
      </c>
      <c r="BL18" s="19">
        <v>0</v>
      </c>
      <c r="BM18" s="19">
        <v>0</v>
      </c>
      <c r="BN18" s="19">
        <v>3</v>
      </c>
      <c r="BO18" s="19">
        <v>0</v>
      </c>
      <c r="BP18" s="19">
        <v>0</v>
      </c>
      <c r="BQ18" s="19">
        <v>0</v>
      </c>
      <c r="BR18" s="19">
        <v>0</v>
      </c>
      <c r="BS18" s="19">
        <v>3</v>
      </c>
      <c r="BT18" s="19">
        <v>0</v>
      </c>
      <c r="BU18" s="19">
        <v>4</v>
      </c>
      <c r="BV18" s="19">
        <v>57</v>
      </c>
      <c r="BW18" s="19">
        <v>8</v>
      </c>
      <c r="BX18" s="19">
        <v>2</v>
      </c>
      <c r="BY18" s="19">
        <v>8</v>
      </c>
      <c r="BZ18" s="19">
        <v>29</v>
      </c>
      <c r="CA18" s="19">
        <v>97</v>
      </c>
      <c r="CB18" s="19">
        <v>1</v>
      </c>
      <c r="CC18" s="19">
        <v>54</v>
      </c>
      <c r="CD18" s="19">
        <v>492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49999999999999" customHeight="1" thickBot="1" x14ac:dyDescent="0.35">
      <c r="B19" s="4" t="s">
        <v>29</v>
      </c>
      <c r="C19" s="19">
        <v>728</v>
      </c>
      <c r="D19" s="19">
        <v>37</v>
      </c>
      <c r="E19" s="19">
        <v>699</v>
      </c>
      <c r="F19" s="19">
        <v>3132</v>
      </c>
      <c r="G19" s="19">
        <v>1</v>
      </c>
      <c r="H19" s="19">
        <v>0</v>
      </c>
      <c r="I19" s="19">
        <v>2</v>
      </c>
      <c r="J19" s="19">
        <v>19</v>
      </c>
      <c r="K19" s="19">
        <v>0</v>
      </c>
      <c r="L19" s="19">
        <v>0</v>
      </c>
      <c r="M19" s="19">
        <v>0</v>
      </c>
      <c r="N19" s="19">
        <v>1</v>
      </c>
      <c r="O19" s="19">
        <v>0</v>
      </c>
      <c r="P19" s="19">
        <v>0</v>
      </c>
      <c r="Q19" s="19">
        <v>0</v>
      </c>
      <c r="R19" s="19">
        <v>0</v>
      </c>
      <c r="S19" s="19">
        <v>30</v>
      </c>
      <c r="T19" s="19">
        <v>13</v>
      </c>
      <c r="U19" s="19">
        <v>53</v>
      </c>
      <c r="V19" s="19">
        <v>59</v>
      </c>
      <c r="W19" s="19">
        <v>215</v>
      </c>
      <c r="X19" s="19">
        <v>0</v>
      </c>
      <c r="Y19" s="19">
        <v>215</v>
      </c>
      <c r="Z19" s="19">
        <v>1016</v>
      </c>
      <c r="AA19" s="19">
        <v>2</v>
      </c>
      <c r="AB19" s="19">
        <v>2</v>
      </c>
      <c r="AC19" s="19">
        <v>4</v>
      </c>
      <c r="AD19" s="19">
        <v>5</v>
      </c>
      <c r="AE19" s="19">
        <v>8</v>
      </c>
      <c r="AF19" s="19">
        <v>0</v>
      </c>
      <c r="AG19" s="19">
        <v>8</v>
      </c>
      <c r="AH19" s="19">
        <v>34</v>
      </c>
      <c r="AI19" s="19">
        <v>0</v>
      </c>
      <c r="AJ19" s="19">
        <v>0</v>
      </c>
      <c r="AK19" s="19">
        <v>0</v>
      </c>
      <c r="AL19" s="19">
        <v>0</v>
      </c>
      <c r="AM19" s="19">
        <v>28</v>
      </c>
      <c r="AN19" s="19">
        <v>2</v>
      </c>
      <c r="AO19" s="19">
        <v>29</v>
      </c>
      <c r="AP19" s="19">
        <v>57</v>
      </c>
      <c r="AQ19" s="19">
        <v>123</v>
      </c>
      <c r="AR19" s="19">
        <v>0</v>
      </c>
      <c r="AS19" s="19">
        <v>100</v>
      </c>
      <c r="AT19" s="19">
        <v>529</v>
      </c>
      <c r="AU19" s="19">
        <v>4</v>
      </c>
      <c r="AV19" s="19">
        <v>0</v>
      </c>
      <c r="AW19" s="19">
        <v>1</v>
      </c>
      <c r="AX19" s="19">
        <v>17</v>
      </c>
      <c r="AY19" s="19">
        <v>19</v>
      </c>
      <c r="AZ19" s="19">
        <v>0</v>
      </c>
      <c r="BA19" s="19">
        <v>17</v>
      </c>
      <c r="BB19" s="19">
        <v>52</v>
      </c>
      <c r="BC19" s="19">
        <v>3</v>
      </c>
      <c r="BD19" s="19">
        <v>0</v>
      </c>
      <c r="BE19" s="19">
        <v>1</v>
      </c>
      <c r="BF19" s="19">
        <v>2</v>
      </c>
      <c r="BG19" s="19">
        <v>0</v>
      </c>
      <c r="BH19" s="19">
        <v>0</v>
      </c>
      <c r="BI19" s="19">
        <v>0</v>
      </c>
      <c r="BJ19" s="19">
        <v>0</v>
      </c>
      <c r="BK19" s="19">
        <v>6</v>
      </c>
      <c r="BL19" s="19">
        <v>0</v>
      </c>
      <c r="BM19" s="19">
        <v>4</v>
      </c>
      <c r="BN19" s="19">
        <v>47</v>
      </c>
      <c r="BO19" s="19">
        <v>0</v>
      </c>
      <c r="BP19" s="19">
        <v>0</v>
      </c>
      <c r="BQ19" s="19">
        <v>0</v>
      </c>
      <c r="BR19" s="19">
        <v>0</v>
      </c>
      <c r="BS19" s="19">
        <v>1</v>
      </c>
      <c r="BT19" s="19">
        <v>0</v>
      </c>
      <c r="BU19" s="19">
        <v>3</v>
      </c>
      <c r="BV19" s="19">
        <v>15</v>
      </c>
      <c r="BW19" s="19">
        <v>37</v>
      </c>
      <c r="BX19" s="19">
        <v>20</v>
      </c>
      <c r="BY19" s="19">
        <v>39</v>
      </c>
      <c r="BZ19" s="19">
        <v>120</v>
      </c>
      <c r="CA19" s="19">
        <v>243</v>
      </c>
      <c r="CB19" s="19">
        <v>0</v>
      </c>
      <c r="CC19" s="19">
        <v>217</v>
      </c>
      <c r="CD19" s="19">
        <v>1132</v>
      </c>
      <c r="CE19" s="19">
        <v>3</v>
      </c>
      <c r="CF19" s="19">
        <v>0</v>
      </c>
      <c r="CG19" s="19">
        <v>1</v>
      </c>
      <c r="CH19" s="19">
        <v>5</v>
      </c>
      <c r="CI19" s="19">
        <v>5</v>
      </c>
      <c r="CJ19" s="19">
        <v>0</v>
      </c>
      <c r="CK19" s="19">
        <v>5</v>
      </c>
      <c r="CL19" s="19">
        <v>22</v>
      </c>
    </row>
    <row r="20" spans="2:90" ht="20.149999999999999" customHeight="1" thickBot="1" x14ac:dyDescent="0.35">
      <c r="B20" s="4" t="s">
        <v>30</v>
      </c>
      <c r="C20" s="19">
        <v>704</v>
      </c>
      <c r="D20" s="19">
        <v>8</v>
      </c>
      <c r="E20" s="19">
        <v>761</v>
      </c>
      <c r="F20" s="19">
        <v>2247</v>
      </c>
      <c r="G20" s="19">
        <v>6</v>
      </c>
      <c r="H20" s="19">
        <v>0</v>
      </c>
      <c r="I20" s="19">
        <v>6</v>
      </c>
      <c r="J20" s="19">
        <v>21</v>
      </c>
      <c r="K20" s="19">
        <v>2</v>
      </c>
      <c r="L20" s="19">
        <v>0</v>
      </c>
      <c r="M20" s="19">
        <v>2</v>
      </c>
      <c r="N20" s="19">
        <v>6</v>
      </c>
      <c r="O20" s="19">
        <v>0</v>
      </c>
      <c r="P20" s="19">
        <v>0</v>
      </c>
      <c r="Q20" s="19">
        <v>0</v>
      </c>
      <c r="R20" s="19">
        <v>3</v>
      </c>
      <c r="S20" s="19">
        <v>36</v>
      </c>
      <c r="T20" s="19">
        <v>5</v>
      </c>
      <c r="U20" s="19">
        <v>39</v>
      </c>
      <c r="V20" s="19">
        <v>30</v>
      </c>
      <c r="W20" s="19">
        <v>202</v>
      </c>
      <c r="X20" s="19">
        <v>0</v>
      </c>
      <c r="Y20" s="19">
        <v>248</v>
      </c>
      <c r="Z20" s="19">
        <v>790</v>
      </c>
      <c r="AA20" s="19">
        <v>2</v>
      </c>
      <c r="AB20" s="19">
        <v>0</v>
      </c>
      <c r="AC20" s="19">
        <v>2</v>
      </c>
      <c r="AD20" s="19">
        <v>2</v>
      </c>
      <c r="AE20" s="19">
        <v>5</v>
      </c>
      <c r="AF20" s="19">
        <v>0</v>
      </c>
      <c r="AG20" s="19">
        <v>1</v>
      </c>
      <c r="AH20" s="19">
        <v>13</v>
      </c>
      <c r="AI20" s="19">
        <v>0</v>
      </c>
      <c r="AJ20" s="19">
        <v>0</v>
      </c>
      <c r="AK20" s="19">
        <v>0</v>
      </c>
      <c r="AL20" s="19">
        <v>0</v>
      </c>
      <c r="AM20" s="19">
        <v>19</v>
      </c>
      <c r="AN20" s="19">
        <v>0</v>
      </c>
      <c r="AO20" s="19">
        <v>21</v>
      </c>
      <c r="AP20" s="19">
        <v>25</v>
      </c>
      <c r="AQ20" s="19">
        <v>116</v>
      </c>
      <c r="AR20" s="19">
        <v>0</v>
      </c>
      <c r="AS20" s="19">
        <v>115</v>
      </c>
      <c r="AT20" s="19">
        <v>357</v>
      </c>
      <c r="AU20" s="19">
        <v>3</v>
      </c>
      <c r="AV20" s="19">
        <v>0</v>
      </c>
      <c r="AW20" s="19">
        <v>2</v>
      </c>
      <c r="AX20" s="19">
        <v>7</v>
      </c>
      <c r="AY20" s="19">
        <v>21</v>
      </c>
      <c r="AZ20" s="19">
        <v>0</v>
      </c>
      <c r="BA20" s="19">
        <v>23</v>
      </c>
      <c r="BB20" s="19">
        <v>24</v>
      </c>
      <c r="BC20" s="19">
        <v>0</v>
      </c>
      <c r="BD20" s="19">
        <v>0</v>
      </c>
      <c r="BE20" s="19">
        <v>0</v>
      </c>
      <c r="BF20" s="19">
        <v>0</v>
      </c>
      <c r="BG20" s="19">
        <v>2</v>
      </c>
      <c r="BH20" s="19">
        <v>0</v>
      </c>
      <c r="BI20" s="19">
        <v>0</v>
      </c>
      <c r="BJ20" s="19">
        <v>2</v>
      </c>
      <c r="BK20" s="19">
        <v>9</v>
      </c>
      <c r="BL20" s="19">
        <v>0</v>
      </c>
      <c r="BM20" s="19">
        <v>9</v>
      </c>
      <c r="BN20" s="19">
        <v>11</v>
      </c>
      <c r="BO20" s="19">
        <v>0</v>
      </c>
      <c r="BP20" s="19">
        <v>0</v>
      </c>
      <c r="BQ20" s="19">
        <v>0</v>
      </c>
      <c r="BR20" s="19">
        <v>0</v>
      </c>
      <c r="BS20" s="19">
        <v>13</v>
      </c>
      <c r="BT20" s="19">
        <v>0</v>
      </c>
      <c r="BU20" s="19">
        <v>18</v>
      </c>
      <c r="BV20" s="19">
        <v>52</v>
      </c>
      <c r="BW20" s="19">
        <v>28</v>
      </c>
      <c r="BX20" s="19">
        <v>3</v>
      </c>
      <c r="BY20" s="19">
        <v>33</v>
      </c>
      <c r="BZ20" s="19">
        <v>38</v>
      </c>
      <c r="CA20" s="19">
        <v>240</v>
      </c>
      <c r="CB20" s="19">
        <v>0</v>
      </c>
      <c r="CC20" s="19">
        <v>242</v>
      </c>
      <c r="CD20" s="19">
        <v>866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49999999999999" customHeight="1" thickBot="1" x14ac:dyDescent="0.35">
      <c r="B21" s="4" t="s">
        <v>31</v>
      </c>
      <c r="C21" s="19">
        <v>76</v>
      </c>
      <c r="D21" s="19">
        <v>1</v>
      </c>
      <c r="E21" s="19">
        <v>100</v>
      </c>
      <c r="F21" s="19">
        <v>425</v>
      </c>
      <c r="G21" s="19">
        <v>0</v>
      </c>
      <c r="H21" s="19">
        <v>0</v>
      </c>
      <c r="I21" s="19">
        <v>0</v>
      </c>
      <c r="J21" s="19">
        <v>0</v>
      </c>
      <c r="K21" s="19">
        <v>7</v>
      </c>
      <c r="L21" s="19">
        <v>0</v>
      </c>
      <c r="M21" s="19">
        <v>8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2</v>
      </c>
      <c r="T21" s="19">
        <v>1</v>
      </c>
      <c r="U21" s="19">
        <v>9</v>
      </c>
      <c r="V21" s="19">
        <v>2</v>
      </c>
      <c r="W21" s="19">
        <v>18</v>
      </c>
      <c r="X21" s="19">
        <v>0</v>
      </c>
      <c r="Y21" s="19">
        <v>29</v>
      </c>
      <c r="Z21" s="19">
        <v>153</v>
      </c>
      <c r="AA21" s="19">
        <v>2</v>
      </c>
      <c r="AB21" s="19">
        <v>0</v>
      </c>
      <c r="AC21" s="19">
        <v>1</v>
      </c>
      <c r="AD21" s="19">
        <v>1</v>
      </c>
      <c r="AE21" s="19">
        <v>2</v>
      </c>
      <c r="AF21" s="19">
        <v>0</v>
      </c>
      <c r="AG21" s="19">
        <v>1</v>
      </c>
      <c r="AH21" s="19">
        <v>3</v>
      </c>
      <c r="AI21" s="19">
        <v>0</v>
      </c>
      <c r="AJ21" s="19">
        <v>0</v>
      </c>
      <c r="AK21" s="19">
        <v>0</v>
      </c>
      <c r="AL21" s="19">
        <v>0</v>
      </c>
      <c r="AM21" s="19">
        <v>1</v>
      </c>
      <c r="AN21" s="19">
        <v>0</v>
      </c>
      <c r="AO21" s="19">
        <v>2</v>
      </c>
      <c r="AP21" s="19">
        <v>3</v>
      </c>
      <c r="AQ21" s="19">
        <v>8</v>
      </c>
      <c r="AR21" s="19">
        <v>0</v>
      </c>
      <c r="AS21" s="19">
        <v>14</v>
      </c>
      <c r="AT21" s="19">
        <v>63</v>
      </c>
      <c r="AU21" s="19">
        <v>0</v>
      </c>
      <c r="AV21" s="19">
        <v>0</v>
      </c>
      <c r="AW21" s="19">
        <v>0</v>
      </c>
      <c r="AX21" s="19">
        <v>2</v>
      </c>
      <c r="AY21" s="19">
        <v>1</v>
      </c>
      <c r="AZ21" s="19">
        <v>0</v>
      </c>
      <c r="BA21" s="19">
        <v>1</v>
      </c>
      <c r="BB21" s="19">
        <v>1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5</v>
      </c>
      <c r="BT21" s="19">
        <v>0</v>
      </c>
      <c r="BU21" s="19">
        <v>4</v>
      </c>
      <c r="BV21" s="19">
        <v>18</v>
      </c>
      <c r="BW21" s="19">
        <v>3</v>
      </c>
      <c r="BX21" s="19">
        <v>0</v>
      </c>
      <c r="BY21" s="19">
        <v>6</v>
      </c>
      <c r="BZ21" s="19">
        <v>15</v>
      </c>
      <c r="CA21" s="19">
        <v>27</v>
      </c>
      <c r="CB21" s="19">
        <v>0</v>
      </c>
      <c r="CC21" s="19">
        <v>25</v>
      </c>
      <c r="CD21" s="19">
        <v>163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49999999999999" customHeight="1" thickBot="1" x14ac:dyDescent="0.35">
      <c r="B22" s="4" t="s">
        <v>32</v>
      </c>
      <c r="C22" s="19">
        <v>223</v>
      </c>
      <c r="D22" s="19">
        <v>3</v>
      </c>
      <c r="E22" s="19">
        <v>196</v>
      </c>
      <c r="F22" s="19">
        <v>1059</v>
      </c>
      <c r="G22" s="19">
        <v>1</v>
      </c>
      <c r="H22" s="19">
        <v>0</v>
      </c>
      <c r="I22" s="19">
        <v>1</v>
      </c>
      <c r="J22" s="19">
        <v>4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12</v>
      </c>
      <c r="T22" s="19">
        <v>3</v>
      </c>
      <c r="U22" s="19">
        <v>18</v>
      </c>
      <c r="V22" s="19">
        <v>24</v>
      </c>
      <c r="W22" s="19">
        <v>85</v>
      </c>
      <c r="X22" s="19">
        <v>0</v>
      </c>
      <c r="Y22" s="19">
        <v>63</v>
      </c>
      <c r="Z22" s="19">
        <v>380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1</v>
      </c>
      <c r="AH22" s="19">
        <v>3</v>
      </c>
      <c r="AI22" s="19">
        <v>0</v>
      </c>
      <c r="AJ22" s="19">
        <v>0</v>
      </c>
      <c r="AK22" s="19">
        <v>0</v>
      </c>
      <c r="AL22" s="19">
        <v>0</v>
      </c>
      <c r="AM22" s="19">
        <v>5</v>
      </c>
      <c r="AN22" s="19">
        <v>0</v>
      </c>
      <c r="AO22" s="19">
        <v>3</v>
      </c>
      <c r="AP22" s="19">
        <v>11</v>
      </c>
      <c r="AQ22" s="19">
        <v>33</v>
      </c>
      <c r="AR22" s="19">
        <v>0</v>
      </c>
      <c r="AS22" s="19">
        <v>28</v>
      </c>
      <c r="AT22" s="19">
        <v>194</v>
      </c>
      <c r="AU22" s="19">
        <v>0</v>
      </c>
      <c r="AV22" s="19">
        <v>0</v>
      </c>
      <c r="AW22" s="19">
        <v>1</v>
      </c>
      <c r="AX22" s="19">
        <v>1</v>
      </c>
      <c r="AY22" s="19">
        <v>5</v>
      </c>
      <c r="AZ22" s="19">
        <v>0</v>
      </c>
      <c r="BA22" s="19">
        <v>3</v>
      </c>
      <c r="BB22" s="19">
        <v>19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11</v>
      </c>
      <c r="BT22" s="19">
        <v>0</v>
      </c>
      <c r="BU22" s="19">
        <v>11</v>
      </c>
      <c r="BV22" s="19">
        <v>85</v>
      </c>
      <c r="BW22" s="19">
        <v>6</v>
      </c>
      <c r="BX22" s="19">
        <v>0</v>
      </c>
      <c r="BY22" s="19">
        <v>10</v>
      </c>
      <c r="BZ22" s="19">
        <v>19</v>
      </c>
      <c r="CA22" s="19">
        <v>65</v>
      </c>
      <c r="CB22" s="19">
        <v>0</v>
      </c>
      <c r="CC22" s="19">
        <v>57</v>
      </c>
      <c r="CD22" s="19">
        <v>319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49999999999999" customHeight="1" thickBot="1" x14ac:dyDescent="0.35">
      <c r="B23" s="4" t="s">
        <v>33</v>
      </c>
      <c r="C23" s="19">
        <v>589</v>
      </c>
      <c r="D23" s="19">
        <v>37</v>
      </c>
      <c r="E23" s="19">
        <v>728</v>
      </c>
      <c r="F23" s="19">
        <v>2065</v>
      </c>
      <c r="G23" s="19">
        <v>2</v>
      </c>
      <c r="H23" s="19">
        <v>0</v>
      </c>
      <c r="I23" s="19">
        <v>2</v>
      </c>
      <c r="J23" s="19">
        <v>11</v>
      </c>
      <c r="K23" s="19">
        <v>0</v>
      </c>
      <c r="L23" s="19">
        <v>0</v>
      </c>
      <c r="M23" s="19">
        <v>1</v>
      </c>
      <c r="N23" s="19">
        <v>7</v>
      </c>
      <c r="O23" s="19">
        <v>0</v>
      </c>
      <c r="P23" s="19">
        <v>0</v>
      </c>
      <c r="Q23" s="19">
        <v>0</v>
      </c>
      <c r="R23" s="19">
        <v>1</v>
      </c>
      <c r="S23" s="19">
        <v>35</v>
      </c>
      <c r="T23" s="19">
        <v>11</v>
      </c>
      <c r="U23" s="19">
        <v>43</v>
      </c>
      <c r="V23" s="19">
        <v>30</v>
      </c>
      <c r="W23" s="19">
        <v>189</v>
      </c>
      <c r="X23" s="19">
        <v>5</v>
      </c>
      <c r="Y23" s="19">
        <v>225</v>
      </c>
      <c r="Z23" s="19">
        <v>657</v>
      </c>
      <c r="AA23" s="19">
        <v>1</v>
      </c>
      <c r="AB23" s="19">
        <v>0</v>
      </c>
      <c r="AC23" s="19">
        <v>1</v>
      </c>
      <c r="AD23" s="19">
        <v>1</v>
      </c>
      <c r="AE23" s="19">
        <v>1</v>
      </c>
      <c r="AF23" s="19">
        <v>0</v>
      </c>
      <c r="AG23" s="19">
        <v>2</v>
      </c>
      <c r="AH23" s="19">
        <v>4</v>
      </c>
      <c r="AI23" s="19">
        <v>0</v>
      </c>
      <c r="AJ23" s="19">
        <v>0</v>
      </c>
      <c r="AK23" s="19">
        <v>0</v>
      </c>
      <c r="AL23" s="19">
        <v>0</v>
      </c>
      <c r="AM23" s="19">
        <v>7</v>
      </c>
      <c r="AN23" s="19">
        <v>5</v>
      </c>
      <c r="AO23" s="19">
        <v>14</v>
      </c>
      <c r="AP23" s="19">
        <v>10</v>
      </c>
      <c r="AQ23" s="19">
        <v>90</v>
      </c>
      <c r="AR23" s="19">
        <v>2</v>
      </c>
      <c r="AS23" s="19">
        <v>114</v>
      </c>
      <c r="AT23" s="19">
        <v>366</v>
      </c>
      <c r="AU23" s="19">
        <v>1</v>
      </c>
      <c r="AV23" s="19">
        <v>0</v>
      </c>
      <c r="AW23" s="19">
        <v>1</v>
      </c>
      <c r="AX23" s="19">
        <v>3</v>
      </c>
      <c r="AY23" s="19">
        <v>6</v>
      </c>
      <c r="AZ23" s="19">
        <v>0</v>
      </c>
      <c r="BA23" s="19">
        <v>8</v>
      </c>
      <c r="BB23" s="19">
        <v>14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2</v>
      </c>
      <c r="BL23" s="19">
        <v>0</v>
      </c>
      <c r="BM23" s="19">
        <v>3</v>
      </c>
      <c r="BN23" s="19">
        <v>1</v>
      </c>
      <c r="BO23" s="19">
        <v>0</v>
      </c>
      <c r="BP23" s="19">
        <v>0</v>
      </c>
      <c r="BQ23" s="19">
        <v>0</v>
      </c>
      <c r="BR23" s="19">
        <v>0</v>
      </c>
      <c r="BS23" s="19">
        <v>26</v>
      </c>
      <c r="BT23" s="19">
        <v>0</v>
      </c>
      <c r="BU23" s="19">
        <v>33</v>
      </c>
      <c r="BV23" s="19">
        <v>89</v>
      </c>
      <c r="BW23" s="19">
        <v>22</v>
      </c>
      <c r="BX23" s="19">
        <v>8</v>
      </c>
      <c r="BY23" s="19">
        <v>28</v>
      </c>
      <c r="BZ23" s="19">
        <v>36</v>
      </c>
      <c r="CA23" s="19">
        <v>207</v>
      </c>
      <c r="CB23" s="19">
        <v>6</v>
      </c>
      <c r="CC23" s="19">
        <v>253</v>
      </c>
      <c r="CD23" s="19">
        <v>835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49999999999999" customHeight="1" thickBot="1" x14ac:dyDescent="0.35">
      <c r="B24" s="4" t="s">
        <v>34</v>
      </c>
      <c r="C24" s="19">
        <v>229</v>
      </c>
      <c r="D24" s="19">
        <v>7</v>
      </c>
      <c r="E24" s="19">
        <v>204</v>
      </c>
      <c r="F24" s="19">
        <v>1347</v>
      </c>
      <c r="G24" s="19">
        <v>1</v>
      </c>
      <c r="H24" s="19">
        <v>0</v>
      </c>
      <c r="I24" s="19">
        <v>0</v>
      </c>
      <c r="J24" s="19">
        <v>8</v>
      </c>
      <c r="K24" s="19">
        <v>1</v>
      </c>
      <c r="L24" s="19">
        <v>0</v>
      </c>
      <c r="M24" s="19">
        <v>1</v>
      </c>
      <c r="N24" s="19">
        <v>2</v>
      </c>
      <c r="O24" s="19">
        <v>0</v>
      </c>
      <c r="P24" s="19">
        <v>0</v>
      </c>
      <c r="Q24" s="19">
        <v>0</v>
      </c>
      <c r="R24" s="19">
        <v>0</v>
      </c>
      <c r="S24" s="19">
        <v>10</v>
      </c>
      <c r="T24" s="19">
        <v>3</v>
      </c>
      <c r="U24" s="19">
        <v>11</v>
      </c>
      <c r="V24" s="19">
        <v>21</v>
      </c>
      <c r="W24" s="19">
        <v>63</v>
      </c>
      <c r="X24" s="19">
        <v>2</v>
      </c>
      <c r="Y24" s="19">
        <v>59</v>
      </c>
      <c r="Z24" s="19">
        <v>380</v>
      </c>
      <c r="AA24" s="19">
        <v>1</v>
      </c>
      <c r="AB24" s="19">
        <v>0</v>
      </c>
      <c r="AC24" s="19">
        <v>1</v>
      </c>
      <c r="AD24" s="19">
        <v>0</v>
      </c>
      <c r="AE24" s="19">
        <v>1</v>
      </c>
      <c r="AF24" s="19">
        <v>0</v>
      </c>
      <c r="AG24" s="19">
        <v>2</v>
      </c>
      <c r="AH24" s="19">
        <v>19</v>
      </c>
      <c r="AI24" s="19">
        <v>0</v>
      </c>
      <c r="AJ24" s="19">
        <v>0</v>
      </c>
      <c r="AK24" s="19">
        <v>0</v>
      </c>
      <c r="AL24" s="19">
        <v>0</v>
      </c>
      <c r="AM24" s="19">
        <v>4</v>
      </c>
      <c r="AN24" s="19">
        <v>1</v>
      </c>
      <c r="AO24" s="19">
        <v>6</v>
      </c>
      <c r="AP24" s="19">
        <v>19</v>
      </c>
      <c r="AQ24" s="19">
        <v>27</v>
      </c>
      <c r="AR24" s="19">
        <v>0</v>
      </c>
      <c r="AS24" s="19">
        <v>27</v>
      </c>
      <c r="AT24" s="19">
        <v>218</v>
      </c>
      <c r="AU24" s="19">
        <v>1</v>
      </c>
      <c r="AV24" s="19">
        <v>0</v>
      </c>
      <c r="AW24" s="19">
        <v>0</v>
      </c>
      <c r="AX24" s="19">
        <v>8</v>
      </c>
      <c r="AY24" s="19">
        <v>1</v>
      </c>
      <c r="AZ24" s="19">
        <v>0</v>
      </c>
      <c r="BA24" s="19">
        <v>2</v>
      </c>
      <c r="BB24" s="19">
        <v>8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6</v>
      </c>
      <c r="BT24" s="19">
        <v>0</v>
      </c>
      <c r="BU24" s="19">
        <v>4</v>
      </c>
      <c r="BV24" s="19">
        <v>38</v>
      </c>
      <c r="BW24" s="19">
        <v>14</v>
      </c>
      <c r="BX24" s="19">
        <v>1</v>
      </c>
      <c r="BY24" s="19">
        <v>7</v>
      </c>
      <c r="BZ24" s="19">
        <v>57</v>
      </c>
      <c r="CA24" s="19">
        <v>99</v>
      </c>
      <c r="CB24" s="19">
        <v>0</v>
      </c>
      <c r="CC24" s="19">
        <v>84</v>
      </c>
      <c r="CD24" s="19">
        <v>569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49999999999999" customHeight="1" thickBot="1" x14ac:dyDescent="0.35">
      <c r="B25" s="4" t="s">
        <v>35</v>
      </c>
      <c r="C25" s="19">
        <v>90</v>
      </c>
      <c r="D25" s="19">
        <v>2</v>
      </c>
      <c r="E25" s="19">
        <v>69</v>
      </c>
      <c r="F25" s="19">
        <v>210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5</v>
      </c>
      <c r="T25" s="19">
        <v>0</v>
      </c>
      <c r="U25" s="19">
        <v>6</v>
      </c>
      <c r="V25" s="19">
        <v>1</v>
      </c>
      <c r="W25" s="19">
        <v>25</v>
      </c>
      <c r="X25" s="19">
        <v>0</v>
      </c>
      <c r="Y25" s="19">
        <v>18</v>
      </c>
      <c r="Z25" s="19">
        <v>65</v>
      </c>
      <c r="AA25" s="19">
        <v>0</v>
      </c>
      <c r="AB25" s="19">
        <v>0</v>
      </c>
      <c r="AC25" s="19">
        <v>0</v>
      </c>
      <c r="AD25" s="19">
        <v>0</v>
      </c>
      <c r="AE25" s="19">
        <v>1</v>
      </c>
      <c r="AF25" s="19">
        <v>0</v>
      </c>
      <c r="AG25" s="19">
        <v>1</v>
      </c>
      <c r="AH25" s="19">
        <v>4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0</v>
      </c>
      <c r="AO25" s="19">
        <v>2</v>
      </c>
      <c r="AP25" s="19">
        <v>1</v>
      </c>
      <c r="AQ25" s="19">
        <v>12</v>
      </c>
      <c r="AR25" s="19">
        <v>2</v>
      </c>
      <c r="AS25" s="19">
        <v>6</v>
      </c>
      <c r="AT25" s="19">
        <v>33</v>
      </c>
      <c r="AU25" s="19">
        <v>0</v>
      </c>
      <c r="AV25" s="19">
        <v>0</v>
      </c>
      <c r="AW25" s="19">
        <v>0</v>
      </c>
      <c r="AX25" s="19">
        <v>0</v>
      </c>
      <c r="AY25" s="19">
        <v>4</v>
      </c>
      <c r="AZ25" s="19">
        <v>0</v>
      </c>
      <c r="BA25" s="19">
        <v>0</v>
      </c>
      <c r="BB25" s="19">
        <v>5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1</v>
      </c>
      <c r="BL25" s="19">
        <v>0</v>
      </c>
      <c r="BM25" s="19">
        <v>0</v>
      </c>
      <c r="BN25" s="19">
        <v>2</v>
      </c>
      <c r="BO25" s="19">
        <v>0</v>
      </c>
      <c r="BP25" s="19">
        <v>0</v>
      </c>
      <c r="BQ25" s="19">
        <v>0</v>
      </c>
      <c r="BR25" s="19">
        <v>0</v>
      </c>
      <c r="BS25" s="19">
        <v>7</v>
      </c>
      <c r="BT25" s="19">
        <v>0</v>
      </c>
      <c r="BU25" s="19">
        <v>8</v>
      </c>
      <c r="BV25" s="19">
        <v>17</v>
      </c>
      <c r="BW25" s="19">
        <v>9</v>
      </c>
      <c r="BX25" s="19">
        <v>0</v>
      </c>
      <c r="BY25" s="19">
        <v>7</v>
      </c>
      <c r="BZ25" s="19">
        <v>7</v>
      </c>
      <c r="CA25" s="19">
        <v>25</v>
      </c>
      <c r="CB25" s="19">
        <v>0</v>
      </c>
      <c r="CC25" s="19">
        <v>21</v>
      </c>
      <c r="CD25" s="19">
        <v>75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49999999999999" customHeight="1" thickBot="1" x14ac:dyDescent="0.35">
      <c r="B26" s="5" t="s">
        <v>36</v>
      </c>
      <c r="C26" s="19">
        <v>212</v>
      </c>
      <c r="D26" s="19">
        <v>6</v>
      </c>
      <c r="E26" s="19">
        <v>152</v>
      </c>
      <c r="F26" s="19">
        <v>867</v>
      </c>
      <c r="G26" s="19">
        <v>4</v>
      </c>
      <c r="H26" s="19">
        <v>0</v>
      </c>
      <c r="I26" s="19">
        <v>4</v>
      </c>
      <c r="J26" s="19">
        <v>11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</v>
      </c>
      <c r="S26" s="19">
        <v>12</v>
      </c>
      <c r="T26" s="19">
        <v>3</v>
      </c>
      <c r="U26" s="19">
        <v>12</v>
      </c>
      <c r="V26" s="19">
        <v>8</v>
      </c>
      <c r="W26" s="19">
        <v>45</v>
      </c>
      <c r="X26" s="19">
        <v>1</v>
      </c>
      <c r="Y26" s="19">
        <v>40</v>
      </c>
      <c r="Z26" s="19">
        <v>273</v>
      </c>
      <c r="AA26" s="19">
        <v>0</v>
      </c>
      <c r="AB26" s="19">
        <v>0</v>
      </c>
      <c r="AC26" s="19">
        <v>0</v>
      </c>
      <c r="AD26" s="19">
        <v>0</v>
      </c>
      <c r="AE26" s="19">
        <v>1</v>
      </c>
      <c r="AF26" s="19">
        <v>0</v>
      </c>
      <c r="AG26" s="19">
        <v>1</v>
      </c>
      <c r="AH26" s="19">
        <v>4</v>
      </c>
      <c r="AI26" s="19">
        <v>0</v>
      </c>
      <c r="AJ26" s="19">
        <v>0</v>
      </c>
      <c r="AK26" s="19">
        <v>0</v>
      </c>
      <c r="AL26" s="19">
        <v>0</v>
      </c>
      <c r="AM26" s="19">
        <v>6</v>
      </c>
      <c r="AN26" s="19">
        <v>0</v>
      </c>
      <c r="AO26" s="19">
        <v>4</v>
      </c>
      <c r="AP26" s="19">
        <v>11</v>
      </c>
      <c r="AQ26" s="19">
        <v>53</v>
      </c>
      <c r="AR26" s="19">
        <v>0</v>
      </c>
      <c r="AS26" s="19">
        <v>31</v>
      </c>
      <c r="AT26" s="19">
        <v>185</v>
      </c>
      <c r="AU26" s="19">
        <v>2</v>
      </c>
      <c r="AV26" s="19">
        <v>0</v>
      </c>
      <c r="AW26" s="19">
        <v>0</v>
      </c>
      <c r="AX26" s="19">
        <v>2</v>
      </c>
      <c r="AY26" s="19">
        <v>2</v>
      </c>
      <c r="AZ26" s="19">
        <v>0</v>
      </c>
      <c r="BA26" s="19">
        <v>1</v>
      </c>
      <c r="BB26" s="19">
        <v>11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10</v>
      </c>
      <c r="BL26" s="19">
        <v>0</v>
      </c>
      <c r="BM26" s="19">
        <v>0</v>
      </c>
      <c r="BN26" s="19">
        <v>17</v>
      </c>
      <c r="BO26" s="19">
        <v>0</v>
      </c>
      <c r="BP26" s="19">
        <v>0</v>
      </c>
      <c r="BQ26" s="19">
        <v>0</v>
      </c>
      <c r="BR26" s="19">
        <v>0</v>
      </c>
      <c r="BS26" s="19">
        <v>12</v>
      </c>
      <c r="BT26" s="19">
        <v>0</v>
      </c>
      <c r="BU26" s="19">
        <v>5</v>
      </c>
      <c r="BV26" s="19">
        <v>38</v>
      </c>
      <c r="BW26" s="19">
        <v>9</v>
      </c>
      <c r="BX26" s="19">
        <v>2</v>
      </c>
      <c r="BY26" s="19">
        <v>9</v>
      </c>
      <c r="BZ26" s="19">
        <v>13</v>
      </c>
      <c r="CA26" s="19">
        <v>56</v>
      </c>
      <c r="CB26" s="19">
        <v>0</v>
      </c>
      <c r="CC26" s="19">
        <v>45</v>
      </c>
      <c r="CD26" s="19">
        <v>293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49999999999999" customHeight="1" thickBot="1" x14ac:dyDescent="0.35">
      <c r="B27" s="6" t="s">
        <v>37</v>
      </c>
      <c r="C27" s="20">
        <v>31</v>
      </c>
      <c r="D27" s="20">
        <v>2</v>
      </c>
      <c r="E27" s="20">
        <v>28</v>
      </c>
      <c r="F27" s="20">
        <v>137</v>
      </c>
      <c r="G27" s="20">
        <v>2</v>
      </c>
      <c r="H27" s="20">
        <v>0</v>
      </c>
      <c r="I27" s="20">
        <v>0</v>
      </c>
      <c r="J27" s="20">
        <v>2</v>
      </c>
      <c r="K27" s="20">
        <v>1</v>
      </c>
      <c r="L27" s="20">
        <v>0</v>
      </c>
      <c r="M27" s="20">
        <v>0</v>
      </c>
      <c r="N27" s="20">
        <v>1</v>
      </c>
      <c r="O27" s="20">
        <v>0</v>
      </c>
      <c r="P27" s="20">
        <v>0</v>
      </c>
      <c r="Q27" s="20">
        <v>0</v>
      </c>
      <c r="R27" s="20">
        <v>1</v>
      </c>
      <c r="S27" s="20">
        <v>0</v>
      </c>
      <c r="T27" s="20">
        <v>0</v>
      </c>
      <c r="U27" s="20">
        <v>0</v>
      </c>
      <c r="V27" s="20">
        <v>3</v>
      </c>
      <c r="W27" s="20">
        <v>9</v>
      </c>
      <c r="X27" s="20">
        <v>0</v>
      </c>
      <c r="Y27" s="20">
        <v>11</v>
      </c>
      <c r="Z27" s="20">
        <v>47</v>
      </c>
      <c r="AA27" s="20">
        <v>0</v>
      </c>
      <c r="AB27" s="20">
        <v>0</v>
      </c>
      <c r="AC27" s="20">
        <v>0</v>
      </c>
      <c r="AD27" s="20">
        <v>2</v>
      </c>
      <c r="AE27" s="20">
        <v>1</v>
      </c>
      <c r="AF27" s="20">
        <v>0</v>
      </c>
      <c r="AG27" s="20">
        <v>1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1</v>
      </c>
      <c r="AO27" s="20">
        <v>0</v>
      </c>
      <c r="AP27" s="20">
        <v>4</v>
      </c>
      <c r="AQ27" s="20">
        <v>7</v>
      </c>
      <c r="AR27" s="20">
        <v>0</v>
      </c>
      <c r="AS27" s="20">
        <v>6</v>
      </c>
      <c r="AT27" s="20">
        <v>25</v>
      </c>
      <c r="AU27" s="20">
        <v>0</v>
      </c>
      <c r="AV27" s="20">
        <v>0</v>
      </c>
      <c r="AW27" s="20">
        <v>2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2</v>
      </c>
      <c r="BV27" s="20">
        <v>6</v>
      </c>
      <c r="BW27" s="20">
        <v>1</v>
      </c>
      <c r="BX27" s="20">
        <v>1</v>
      </c>
      <c r="BY27" s="20">
        <v>1</v>
      </c>
      <c r="BZ27" s="20">
        <v>4</v>
      </c>
      <c r="CA27" s="20">
        <v>10</v>
      </c>
      <c r="CB27" s="20">
        <v>0</v>
      </c>
      <c r="CC27" s="20">
        <v>5</v>
      </c>
      <c r="CD27" s="20">
        <v>42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49999999999999" customHeight="1" thickBot="1" x14ac:dyDescent="0.35">
      <c r="B28" s="7" t="s">
        <v>38</v>
      </c>
      <c r="C28" s="9">
        <f>SUM(C11:C27)</f>
        <v>5030</v>
      </c>
      <c r="D28" s="9">
        <f t="shared" ref="D28:AT28" si="0">SUM(D11:D27)</f>
        <v>144</v>
      </c>
      <c r="E28" s="9">
        <f t="shared" si="0"/>
        <v>4945</v>
      </c>
      <c r="F28" s="9">
        <f t="shared" si="0"/>
        <v>19213</v>
      </c>
      <c r="G28" s="9">
        <f t="shared" si="0"/>
        <v>28</v>
      </c>
      <c r="H28" s="9">
        <f t="shared" si="0"/>
        <v>0</v>
      </c>
      <c r="I28" s="9">
        <f t="shared" si="0"/>
        <v>27</v>
      </c>
      <c r="J28" s="9">
        <f t="shared" si="0"/>
        <v>140</v>
      </c>
      <c r="K28" s="9">
        <f t="shared" si="0"/>
        <v>35</v>
      </c>
      <c r="L28" s="9">
        <f t="shared" si="0"/>
        <v>0</v>
      </c>
      <c r="M28" s="9">
        <f t="shared" si="0"/>
        <v>26</v>
      </c>
      <c r="N28" s="9">
        <f t="shared" si="0"/>
        <v>36</v>
      </c>
      <c r="O28" s="9">
        <f t="shared" si="0"/>
        <v>1</v>
      </c>
      <c r="P28" s="9">
        <f t="shared" si="0"/>
        <v>0</v>
      </c>
      <c r="Q28" s="9">
        <f t="shared" si="0"/>
        <v>0</v>
      </c>
      <c r="R28" s="9">
        <f t="shared" si="0"/>
        <v>9</v>
      </c>
      <c r="S28" s="9">
        <f t="shared" si="0"/>
        <v>235</v>
      </c>
      <c r="T28" s="9">
        <f t="shared" si="0"/>
        <v>56</v>
      </c>
      <c r="U28" s="9">
        <f t="shared" si="0"/>
        <v>308</v>
      </c>
      <c r="V28" s="9">
        <f t="shared" si="0"/>
        <v>298</v>
      </c>
      <c r="W28" s="9">
        <f t="shared" si="0"/>
        <v>1512</v>
      </c>
      <c r="X28" s="9">
        <f t="shared" si="0"/>
        <v>10</v>
      </c>
      <c r="Y28" s="9">
        <f t="shared" si="0"/>
        <v>1522</v>
      </c>
      <c r="Z28" s="9">
        <f t="shared" si="0"/>
        <v>6217</v>
      </c>
      <c r="AA28" s="9">
        <f t="shared" si="0"/>
        <v>12</v>
      </c>
      <c r="AB28" s="9">
        <f t="shared" si="0"/>
        <v>3</v>
      </c>
      <c r="AC28" s="9">
        <f t="shared" si="0"/>
        <v>12</v>
      </c>
      <c r="AD28" s="9">
        <f t="shared" si="0"/>
        <v>21</v>
      </c>
      <c r="AE28" s="9">
        <f t="shared" si="0"/>
        <v>38</v>
      </c>
      <c r="AF28" s="9">
        <f t="shared" si="0"/>
        <v>0</v>
      </c>
      <c r="AG28" s="9">
        <f t="shared" si="0"/>
        <v>28</v>
      </c>
      <c r="AH28" s="9">
        <f t="shared" si="0"/>
        <v>142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119</v>
      </c>
      <c r="AN28" s="9">
        <f t="shared" si="0"/>
        <v>16</v>
      </c>
      <c r="AO28" s="9">
        <f t="shared" si="0"/>
        <v>137</v>
      </c>
      <c r="AP28" s="9">
        <f t="shared" si="0"/>
        <v>209</v>
      </c>
      <c r="AQ28" s="9">
        <f t="shared" si="0"/>
        <v>846</v>
      </c>
      <c r="AR28" s="9">
        <f t="shared" si="0"/>
        <v>4</v>
      </c>
      <c r="AS28" s="9">
        <f t="shared" si="0"/>
        <v>776</v>
      </c>
      <c r="AT28" s="9">
        <f t="shared" si="0"/>
        <v>3399</v>
      </c>
      <c r="AU28" s="9">
        <f t="shared" ref="AU28" si="1">SUM(AU11:AU27)</f>
        <v>23</v>
      </c>
      <c r="AV28" s="9">
        <f t="shared" ref="AV28:CL28" si="2">SUM(AV11:AV27)</f>
        <v>0</v>
      </c>
      <c r="AW28" s="9">
        <f t="shared" si="2"/>
        <v>9</v>
      </c>
      <c r="AX28" s="9">
        <f t="shared" si="2"/>
        <v>63</v>
      </c>
      <c r="AY28" s="9">
        <f t="shared" si="2"/>
        <v>85</v>
      </c>
      <c r="AZ28" s="9">
        <f t="shared" si="2"/>
        <v>0</v>
      </c>
      <c r="BA28" s="9">
        <f t="shared" si="2"/>
        <v>74</v>
      </c>
      <c r="BB28" s="9">
        <f t="shared" si="2"/>
        <v>232</v>
      </c>
      <c r="BC28" s="9">
        <f t="shared" si="2"/>
        <v>3</v>
      </c>
      <c r="BD28" s="9">
        <f t="shared" si="2"/>
        <v>0</v>
      </c>
      <c r="BE28" s="9">
        <f t="shared" si="2"/>
        <v>2</v>
      </c>
      <c r="BF28" s="9">
        <f t="shared" si="2"/>
        <v>4</v>
      </c>
      <c r="BG28" s="9">
        <f t="shared" si="2"/>
        <v>2</v>
      </c>
      <c r="BH28" s="9">
        <f t="shared" si="2"/>
        <v>0</v>
      </c>
      <c r="BI28" s="9">
        <f t="shared" si="2"/>
        <v>0</v>
      </c>
      <c r="BJ28" s="9">
        <f t="shared" si="2"/>
        <v>2</v>
      </c>
      <c r="BK28" s="9">
        <f t="shared" si="2"/>
        <v>34</v>
      </c>
      <c r="BL28" s="9">
        <f t="shared" si="2"/>
        <v>0</v>
      </c>
      <c r="BM28" s="9">
        <f t="shared" si="2"/>
        <v>20</v>
      </c>
      <c r="BN28" s="9">
        <f t="shared" si="2"/>
        <v>96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0</v>
      </c>
      <c r="BS28" s="9">
        <f t="shared" si="2"/>
        <v>130</v>
      </c>
      <c r="BT28" s="9">
        <f t="shared" si="2"/>
        <v>0</v>
      </c>
      <c r="BU28" s="9">
        <f t="shared" si="2"/>
        <v>156</v>
      </c>
      <c r="BV28" s="9">
        <f t="shared" si="2"/>
        <v>717</v>
      </c>
      <c r="BW28" s="9">
        <f t="shared" si="2"/>
        <v>215</v>
      </c>
      <c r="BX28" s="9">
        <f t="shared" si="2"/>
        <v>47</v>
      </c>
      <c r="BY28" s="9">
        <f t="shared" si="2"/>
        <v>221</v>
      </c>
      <c r="BZ28" s="9">
        <f t="shared" si="2"/>
        <v>481</v>
      </c>
      <c r="CA28" s="9">
        <f t="shared" si="2"/>
        <v>1704</v>
      </c>
      <c r="CB28" s="9">
        <f t="shared" si="2"/>
        <v>8</v>
      </c>
      <c r="CC28" s="9">
        <f t="shared" si="2"/>
        <v>1621</v>
      </c>
      <c r="CD28" s="9">
        <f t="shared" si="2"/>
        <v>7120</v>
      </c>
      <c r="CE28" s="9">
        <f t="shared" si="2"/>
        <v>3</v>
      </c>
      <c r="CF28" s="9">
        <f t="shared" si="2"/>
        <v>0</v>
      </c>
      <c r="CG28" s="9">
        <f t="shared" si="2"/>
        <v>1</v>
      </c>
      <c r="CH28" s="9">
        <f t="shared" si="2"/>
        <v>5</v>
      </c>
      <c r="CI28" s="9">
        <f t="shared" si="2"/>
        <v>5</v>
      </c>
      <c r="CJ28" s="9">
        <f t="shared" si="2"/>
        <v>0</v>
      </c>
      <c r="CK28" s="9">
        <f t="shared" si="2"/>
        <v>5</v>
      </c>
      <c r="CL28" s="9">
        <f t="shared" si="2"/>
        <v>22</v>
      </c>
    </row>
    <row r="29" spans="2:90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15" customWidth="1"/>
    <col min="4" max="4" width="11.23046875" bestFit="1" customWidth="1"/>
    <col min="5" max="5" width="12.4609375" bestFit="1" customWidth="1"/>
    <col min="6" max="6" width="15" customWidth="1"/>
    <col min="7" max="7" width="11.23046875" bestFit="1" customWidth="1"/>
    <col min="8" max="8" width="12.4609375" bestFit="1" customWidth="1"/>
    <col min="9" max="9" width="15" customWidth="1"/>
    <col min="10" max="10" width="11.23046875" bestFit="1" customWidth="1"/>
    <col min="11" max="11" width="12.4609375" bestFit="1" customWidth="1"/>
    <col min="12" max="12" width="15" customWidth="1"/>
    <col min="13" max="13" width="11.23046875" bestFit="1" customWidth="1"/>
    <col min="14" max="14" width="12.4609375" bestFit="1" customWidth="1"/>
    <col min="19" max="19" width="12.4609375" customWidth="1"/>
  </cols>
  <sheetData>
    <row r="9" spans="2:14" ht="44.25" customHeight="1" thickBot="1" x14ac:dyDescent="0.35">
      <c r="C9" s="67" t="s">
        <v>98</v>
      </c>
      <c r="D9" s="64"/>
      <c r="E9" s="64"/>
      <c r="F9" s="67" t="s">
        <v>99</v>
      </c>
      <c r="G9" s="64"/>
      <c r="H9" s="64"/>
      <c r="I9" s="67" t="s">
        <v>100</v>
      </c>
      <c r="J9" s="64"/>
      <c r="K9" s="64"/>
      <c r="L9" s="67" t="s">
        <v>101</v>
      </c>
      <c r="M9" s="64"/>
      <c r="N9" s="64"/>
    </row>
    <row r="10" spans="2:14" ht="42" customHeight="1" thickBot="1" x14ac:dyDescent="0.35">
      <c r="C10" s="8" t="s">
        <v>47</v>
      </c>
      <c r="D10" s="8" t="s">
        <v>49</v>
      </c>
      <c r="E10" s="8" t="s">
        <v>102</v>
      </c>
      <c r="F10" s="8" t="s">
        <v>47</v>
      </c>
      <c r="G10" s="8" t="s">
        <v>49</v>
      </c>
      <c r="H10" s="8" t="s">
        <v>102</v>
      </c>
      <c r="I10" s="8" t="s">
        <v>47</v>
      </c>
      <c r="J10" s="8" t="s">
        <v>49</v>
      </c>
      <c r="K10" s="8" t="s">
        <v>102</v>
      </c>
      <c r="L10" s="8" t="s">
        <v>47</v>
      </c>
      <c r="M10" s="8" t="s">
        <v>49</v>
      </c>
      <c r="N10" s="8" t="s">
        <v>102</v>
      </c>
    </row>
    <row r="11" spans="2:14" ht="20.149999999999999" customHeight="1" thickBot="1" x14ac:dyDescent="0.35">
      <c r="B11" s="3" t="s">
        <v>21</v>
      </c>
      <c r="C11" s="18">
        <v>218</v>
      </c>
      <c r="D11" s="18">
        <v>244</v>
      </c>
      <c r="E11" s="18">
        <v>460</v>
      </c>
      <c r="F11" s="18">
        <v>38</v>
      </c>
      <c r="G11" s="18">
        <v>34</v>
      </c>
      <c r="H11" s="18">
        <v>33</v>
      </c>
      <c r="I11" s="18">
        <v>150</v>
      </c>
      <c r="J11" s="18">
        <v>177</v>
      </c>
      <c r="K11" s="18">
        <v>402</v>
      </c>
      <c r="L11" s="18">
        <v>30</v>
      </c>
      <c r="M11" s="18">
        <v>33</v>
      </c>
      <c r="N11" s="18">
        <v>25</v>
      </c>
    </row>
    <row r="12" spans="2:14" ht="20.149999999999999" customHeight="1" thickBot="1" x14ac:dyDescent="0.35">
      <c r="B12" s="4" t="s">
        <v>22</v>
      </c>
      <c r="C12" s="19">
        <v>38</v>
      </c>
      <c r="D12" s="19">
        <v>33</v>
      </c>
      <c r="E12" s="19">
        <v>39</v>
      </c>
      <c r="F12" s="19">
        <v>17</v>
      </c>
      <c r="G12" s="19">
        <v>11</v>
      </c>
      <c r="H12" s="19">
        <v>11</v>
      </c>
      <c r="I12" s="19">
        <v>19</v>
      </c>
      <c r="J12" s="19">
        <v>21</v>
      </c>
      <c r="K12" s="19">
        <v>26</v>
      </c>
      <c r="L12" s="19">
        <v>2</v>
      </c>
      <c r="M12" s="19">
        <v>1</v>
      </c>
      <c r="N12" s="19">
        <v>2</v>
      </c>
    </row>
    <row r="13" spans="2:14" ht="20.149999999999999" customHeight="1" thickBot="1" x14ac:dyDescent="0.35">
      <c r="B13" s="4" t="s">
        <v>23</v>
      </c>
      <c r="C13" s="19">
        <v>20</v>
      </c>
      <c r="D13" s="19">
        <v>14</v>
      </c>
      <c r="E13" s="19">
        <v>38</v>
      </c>
      <c r="F13" s="19">
        <v>3</v>
      </c>
      <c r="G13" s="19">
        <v>3</v>
      </c>
      <c r="H13" s="19">
        <v>8</v>
      </c>
      <c r="I13" s="19">
        <v>14</v>
      </c>
      <c r="J13" s="19">
        <v>8</v>
      </c>
      <c r="K13" s="19">
        <v>30</v>
      </c>
      <c r="L13" s="19">
        <v>3</v>
      </c>
      <c r="M13" s="19">
        <v>3</v>
      </c>
      <c r="N13" s="19">
        <v>0</v>
      </c>
    </row>
    <row r="14" spans="2:14" ht="20.149999999999999" customHeight="1" thickBot="1" x14ac:dyDescent="0.35">
      <c r="B14" s="4" t="s">
        <v>24</v>
      </c>
      <c r="C14" s="19">
        <v>58</v>
      </c>
      <c r="D14" s="19">
        <v>59</v>
      </c>
      <c r="E14" s="19">
        <v>43</v>
      </c>
      <c r="F14" s="19">
        <v>15</v>
      </c>
      <c r="G14" s="19">
        <v>20</v>
      </c>
      <c r="H14" s="19">
        <v>14</v>
      </c>
      <c r="I14" s="19">
        <v>38</v>
      </c>
      <c r="J14" s="19">
        <v>29</v>
      </c>
      <c r="K14" s="19">
        <v>26</v>
      </c>
      <c r="L14" s="19">
        <v>5</v>
      </c>
      <c r="M14" s="19">
        <v>10</v>
      </c>
      <c r="N14" s="19">
        <v>3</v>
      </c>
    </row>
    <row r="15" spans="2:14" ht="20.149999999999999" customHeight="1" thickBot="1" x14ac:dyDescent="0.35">
      <c r="B15" s="4" t="s">
        <v>25</v>
      </c>
      <c r="C15" s="19">
        <v>60</v>
      </c>
      <c r="D15" s="19">
        <v>29</v>
      </c>
      <c r="E15" s="19">
        <v>129</v>
      </c>
      <c r="F15" s="19">
        <v>9</v>
      </c>
      <c r="G15" s="19">
        <v>10</v>
      </c>
      <c r="H15" s="19">
        <v>9</v>
      </c>
      <c r="I15" s="19">
        <v>47</v>
      </c>
      <c r="J15" s="19">
        <v>16</v>
      </c>
      <c r="K15" s="19">
        <v>118</v>
      </c>
      <c r="L15" s="19">
        <v>4</v>
      </c>
      <c r="M15" s="19">
        <v>3</v>
      </c>
      <c r="N15" s="19">
        <v>2</v>
      </c>
    </row>
    <row r="16" spans="2:14" ht="20.149999999999999" customHeight="1" thickBot="1" x14ac:dyDescent="0.35">
      <c r="B16" s="4" t="s">
        <v>26</v>
      </c>
      <c r="C16" s="19">
        <v>13</v>
      </c>
      <c r="D16" s="19">
        <v>12</v>
      </c>
      <c r="E16" s="19">
        <v>11</v>
      </c>
      <c r="F16" s="19">
        <v>1</v>
      </c>
      <c r="G16" s="19">
        <v>0</v>
      </c>
      <c r="H16" s="19">
        <v>3</v>
      </c>
      <c r="I16" s="19">
        <v>11</v>
      </c>
      <c r="J16" s="19">
        <v>11</v>
      </c>
      <c r="K16" s="19">
        <v>8</v>
      </c>
      <c r="L16" s="19">
        <v>1</v>
      </c>
      <c r="M16" s="19">
        <v>1</v>
      </c>
      <c r="N16" s="19">
        <v>0</v>
      </c>
    </row>
    <row r="17" spans="2:14" ht="20.149999999999999" customHeight="1" thickBot="1" x14ac:dyDescent="0.35">
      <c r="B17" s="4" t="s">
        <v>27</v>
      </c>
      <c r="C17" s="19">
        <v>48</v>
      </c>
      <c r="D17" s="19">
        <v>40</v>
      </c>
      <c r="E17" s="19">
        <v>80</v>
      </c>
      <c r="F17" s="19">
        <v>12</v>
      </c>
      <c r="G17" s="19">
        <v>14</v>
      </c>
      <c r="H17" s="19">
        <v>16</v>
      </c>
      <c r="I17" s="19">
        <v>22</v>
      </c>
      <c r="J17" s="19">
        <v>16</v>
      </c>
      <c r="K17" s="19">
        <v>58</v>
      </c>
      <c r="L17" s="19">
        <v>14</v>
      </c>
      <c r="M17" s="19">
        <v>10</v>
      </c>
      <c r="N17" s="19">
        <v>6</v>
      </c>
    </row>
    <row r="18" spans="2:14" ht="20.149999999999999" customHeight="1" thickBot="1" x14ac:dyDescent="0.35">
      <c r="B18" s="4" t="s">
        <v>28</v>
      </c>
      <c r="C18" s="19">
        <v>56</v>
      </c>
      <c r="D18" s="19">
        <v>52</v>
      </c>
      <c r="E18" s="19">
        <v>159</v>
      </c>
      <c r="F18" s="19">
        <v>8</v>
      </c>
      <c r="G18" s="19">
        <v>4</v>
      </c>
      <c r="H18" s="19">
        <v>21</v>
      </c>
      <c r="I18" s="19">
        <v>47</v>
      </c>
      <c r="J18" s="19">
        <v>46</v>
      </c>
      <c r="K18" s="19">
        <v>131</v>
      </c>
      <c r="L18" s="19">
        <v>1</v>
      </c>
      <c r="M18" s="19">
        <v>2</v>
      </c>
      <c r="N18" s="19">
        <v>7</v>
      </c>
    </row>
    <row r="19" spans="2:14" ht="20.149999999999999" customHeight="1" thickBot="1" x14ac:dyDescent="0.35">
      <c r="B19" s="4" t="s">
        <v>29</v>
      </c>
      <c r="C19" s="19">
        <v>304</v>
      </c>
      <c r="D19" s="19">
        <v>277</v>
      </c>
      <c r="E19" s="19">
        <v>905</v>
      </c>
      <c r="F19" s="19">
        <v>70</v>
      </c>
      <c r="G19" s="19">
        <v>70</v>
      </c>
      <c r="H19" s="19">
        <v>147</v>
      </c>
      <c r="I19" s="19">
        <v>171</v>
      </c>
      <c r="J19" s="19">
        <v>168</v>
      </c>
      <c r="K19" s="19">
        <v>629</v>
      </c>
      <c r="L19" s="19">
        <v>63</v>
      </c>
      <c r="M19" s="19">
        <v>39</v>
      </c>
      <c r="N19" s="19">
        <v>129</v>
      </c>
    </row>
    <row r="20" spans="2:14" ht="20.149999999999999" customHeight="1" thickBot="1" x14ac:dyDescent="0.35">
      <c r="B20" s="4" t="s">
        <v>30</v>
      </c>
      <c r="C20" s="19">
        <v>126</v>
      </c>
      <c r="D20" s="19">
        <v>153</v>
      </c>
      <c r="E20" s="19">
        <v>247</v>
      </c>
      <c r="F20" s="19">
        <v>32</v>
      </c>
      <c r="G20" s="19">
        <v>29</v>
      </c>
      <c r="H20" s="19">
        <v>51</v>
      </c>
      <c r="I20" s="19">
        <v>86</v>
      </c>
      <c r="J20" s="19">
        <v>117</v>
      </c>
      <c r="K20" s="19">
        <v>172</v>
      </c>
      <c r="L20" s="19">
        <v>8</v>
      </c>
      <c r="M20" s="19">
        <v>7</v>
      </c>
      <c r="N20" s="19">
        <v>24</v>
      </c>
    </row>
    <row r="21" spans="2:14" ht="20.149999999999999" customHeight="1" thickBot="1" x14ac:dyDescent="0.35">
      <c r="B21" s="4" t="s">
        <v>31</v>
      </c>
      <c r="C21" s="19">
        <v>18</v>
      </c>
      <c r="D21" s="19">
        <v>18</v>
      </c>
      <c r="E21" s="19">
        <v>72</v>
      </c>
      <c r="F21" s="19">
        <v>2</v>
      </c>
      <c r="G21" s="19">
        <v>3</v>
      </c>
      <c r="H21" s="19">
        <v>12</v>
      </c>
      <c r="I21" s="19">
        <v>16</v>
      </c>
      <c r="J21" s="19">
        <v>15</v>
      </c>
      <c r="K21" s="19">
        <v>59</v>
      </c>
      <c r="L21" s="19">
        <v>0</v>
      </c>
      <c r="M21" s="19">
        <v>0</v>
      </c>
      <c r="N21" s="19">
        <v>1</v>
      </c>
    </row>
    <row r="22" spans="2:14" ht="20.149999999999999" customHeight="1" thickBot="1" x14ac:dyDescent="0.35">
      <c r="B22" s="4" t="s">
        <v>32</v>
      </c>
      <c r="C22" s="19">
        <v>54</v>
      </c>
      <c r="D22" s="19">
        <v>62</v>
      </c>
      <c r="E22" s="19">
        <v>123</v>
      </c>
      <c r="F22" s="19">
        <v>19</v>
      </c>
      <c r="G22" s="19">
        <v>21</v>
      </c>
      <c r="H22" s="19">
        <v>21</v>
      </c>
      <c r="I22" s="19">
        <v>33</v>
      </c>
      <c r="J22" s="19">
        <v>38</v>
      </c>
      <c r="K22" s="19">
        <v>100</v>
      </c>
      <c r="L22" s="19">
        <v>2</v>
      </c>
      <c r="M22" s="19">
        <v>3</v>
      </c>
      <c r="N22" s="19">
        <v>2</v>
      </c>
    </row>
    <row r="23" spans="2:14" ht="20.149999999999999" customHeight="1" thickBot="1" x14ac:dyDescent="0.35">
      <c r="B23" s="4" t="s">
        <v>33</v>
      </c>
      <c r="C23" s="19">
        <v>174</v>
      </c>
      <c r="D23" s="19">
        <v>167</v>
      </c>
      <c r="E23" s="19">
        <v>267</v>
      </c>
      <c r="F23" s="19">
        <v>30</v>
      </c>
      <c r="G23" s="19">
        <v>27</v>
      </c>
      <c r="H23" s="19">
        <v>41</v>
      </c>
      <c r="I23" s="19">
        <v>124</v>
      </c>
      <c r="J23" s="19">
        <v>122</v>
      </c>
      <c r="K23" s="19">
        <v>205</v>
      </c>
      <c r="L23" s="19">
        <v>20</v>
      </c>
      <c r="M23" s="19">
        <v>18</v>
      </c>
      <c r="N23" s="19">
        <v>21</v>
      </c>
    </row>
    <row r="24" spans="2:14" ht="20.149999999999999" customHeight="1" thickBot="1" x14ac:dyDescent="0.35">
      <c r="B24" s="4" t="s">
        <v>34</v>
      </c>
      <c r="C24" s="19">
        <v>49</v>
      </c>
      <c r="D24" s="19">
        <v>40</v>
      </c>
      <c r="E24" s="19">
        <v>110</v>
      </c>
      <c r="F24" s="19">
        <v>4</v>
      </c>
      <c r="G24" s="19">
        <v>3</v>
      </c>
      <c r="H24" s="19">
        <v>7</v>
      </c>
      <c r="I24" s="19">
        <v>27</v>
      </c>
      <c r="J24" s="19">
        <v>16</v>
      </c>
      <c r="K24" s="19">
        <v>94</v>
      </c>
      <c r="L24" s="19">
        <v>18</v>
      </c>
      <c r="M24" s="19">
        <v>21</v>
      </c>
      <c r="N24" s="19">
        <v>9</v>
      </c>
    </row>
    <row r="25" spans="2:14" ht="20.149999999999999" customHeight="1" thickBot="1" x14ac:dyDescent="0.35">
      <c r="B25" s="4" t="s">
        <v>35</v>
      </c>
      <c r="C25" s="19">
        <v>6</v>
      </c>
      <c r="D25" s="19">
        <v>6</v>
      </c>
      <c r="E25" s="19">
        <v>16</v>
      </c>
      <c r="F25" s="19">
        <v>2</v>
      </c>
      <c r="G25" s="19">
        <v>1</v>
      </c>
      <c r="H25" s="19">
        <v>6</v>
      </c>
      <c r="I25" s="19">
        <v>2</v>
      </c>
      <c r="J25" s="19">
        <v>4</v>
      </c>
      <c r="K25" s="19">
        <v>8</v>
      </c>
      <c r="L25" s="19">
        <v>2</v>
      </c>
      <c r="M25" s="19">
        <v>1</v>
      </c>
      <c r="N25" s="19">
        <v>2</v>
      </c>
    </row>
    <row r="26" spans="2:14" ht="20.149999999999999" customHeight="1" thickBot="1" x14ac:dyDescent="0.35">
      <c r="B26" s="5" t="s">
        <v>36</v>
      </c>
      <c r="C26" s="19">
        <v>51</v>
      </c>
      <c r="D26" s="19">
        <v>42</v>
      </c>
      <c r="E26" s="19">
        <v>120</v>
      </c>
      <c r="F26" s="19">
        <v>6</v>
      </c>
      <c r="G26" s="19">
        <v>7</v>
      </c>
      <c r="H26" s="19">
        <v>11</v>
      </c>
      <c r="I26" s="19">
        <v>42</v>
      </c>
      <c r="J26" s="19">
        <v>29</v>
      </c>
      <c r="K26" s="19">
        <v>97</v>
      </c>
      <c r="L26" s="19">
        <v>3</v>
      </c>
      <c r="M26" s="19">
        <v>6</v>
      </c>
      <c r="N26" s="19">
        <v>12</v>
      </c>
    </row>
    <row r="27" spans="2:14" ht="20.149999999999999" customHeight="1" thickBot="1" x14ac:dyDescent="0.35">
      <c r="B27" s="6" t="s">
        <v>37</v>
      </c>
      <c r="C27" s="20">
        <v>4</v>
      </c>
      <c r="D27" s="20">
        <v>11</v>
      </c>
      <c r="E27" s="20">
        <v>18</v>
      </c>
      <c r="F27" s="20">
        <v>0</v>
      </c>
      <c r="G27" s="20">
        <v>2</v>
      </c>
      <c r="H27" s="20">
        <v>1</v>
      </c>
      <c r="I27" s="20">
        <v>2</v>
      </c>
      <c r="J27" s="20">
        <v>9</v>
      </c>
      <c r="K27" s="20">
        <v>15</v>
      </c>
      <c r="L27" s="20">
        <v>2</v>
      </c>
      <c r="M27" s="20">
        <v>0</v>
      </c>
      <c r="N27" s="20">
        <v>2</v>
      </c>
    </row>
    <row r="28" spans="2:14" ht="20.149999999999999" customHeight="1" thickBot="1" x14ac:dyDescent="0.35">
      <c r="B28" s="7" t="s">
        <v>38</v>
      </c>
      <c r="C28" s="9">
        <f>SUM(C11:C27)</f>
        <v>1297</v>
      </c>
      <c r="D28" s="9">
        <f t="shared" ref="D28:N28" si="0">SUM(D11:D27)</f>
        <v>1259</v>
      </c>
      <c r="E28" s="9">
        <f t="shared" si="0"/>
        <v>2837</v>
      </c>
      <c r="F28" s="9">
        <f t="shared" si="0"/>
        <v>268</v>
      </c>
      <c r="G28" s="9">
        <f t="shared" si="0"/>
        <v>259</v>
      </c>
      <c r="H28" s="9">
        <f t="shared" si="0"/>
        <v>412</v>
      </c>
      <c r="I28" s="9">
        <f t="shared" si="0"/>
        <v>851</v>
      </c>
      <c r="J28" s="9">
        <f t="shared" si="0"/>
        <v>842</v>
      </c>
      <c r="K28" s="9">
        <f t="shared" si="0"/>
        <v>2178</v>
      </c>
      <c r="L28" s="9">
        <f t="shared" si="0"/>
        <v>178</v>
      </c>
      <c r="M28" s="9">
        <f t="shared" si="0"/>
        <v>158</v>
      </c>
      <c r="N28" s="9">
        <f t="shared" si="0"/>
        <v>247</v>
      </c>
    </row>
    <row r="29" spans="2:14" x14ac:dyDescent="0.3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12.4609375" bestFit="1" customWidth="1"/>
    <col min="4" max="4" width="7.4609375" bestFit="1" customWidth="1"/>
    <col min="5" max="5" width="8.765625" bestFit="1" customWidth="1"/>
    <col min="6" max="6" width="11.61328125" bestFit="1" customWidth="1"/>
    <col min="7" max="7" width="12.4609375" bestFit="1" customWidth="1"/>
    <col min="8" max="8" width="7.4609375" bestFit="1" customWidth="1"/>
    <col min="9" max="9" width="8.765625" bestFit="1" customWidth="1"/>
    <col min="10" max="10" width="11.61328125" bestFit="1" customWidth="1"/>
    <col min="11" max="11" width="12.4609375" bestFit="1" customWidth="1"/>
    <col min="12" max="12" width="7.4609375" bestFit="1" customWidth="1"/>
    <col min="13" max="13" width="8.765625" bestFit="1" customWidth="1"/>
    <col min="14" max="14" width="11.61328125" bestFit="1" customWidth="1"/>
    <col min="15" max="15" width="12.4609375" bestFit="1" customWidth="1"/>
    <col min="16" max="16" width="7.4609375" bestFit="1" customWidth="1"/>
    <col min="17" max="17" width="8.765625" bestFit="1" customWidth="1"/>
    <col min="18" max="18" width="11.61328125" bestFit="1" customWidth="1"/>
    <col min="19" max="19" width="17.84375" bestFit="1" customWidth="1"/>
    <col min="20" max="20" width="12.84375" bestFit="1" customWidth="1"/>
    <col min="21" max="22" width="12.15234375" bestFit="1" customWidth="1"/>
    <col min="23" max="23" width="17" bestFit="1" customWidth="1"/>
  </cols>
  <sheetData>
    <row r="9" spans="2:23" ht="44.25" customHeight="1" thickBot="1" x14ac:dyDescent="0.35">
      <c r="B9" s="10"/>
      <c r="C9" s="67" t="s">
        <v>224</v>
      </c>
      <c r="D9" s="64"/>
      <c r="E9" s="64"/>
      <c r="F9" s="68"/>
      <c r="G9" s="67" t="s">
        <v>220</v>
      </c>
      <c r="H9" s="64"/>
      <c r="I9" s="64"/>
      <c r="J9" s="73"/>
      <c r="K9" s="67" t="s">
        <v>221</v>
      </c>
      <c r="L9" s="64"/>
      <c r="M9" s="64"/>
      <c r="N9" s="73"/>
      <c r="O9" s="67" t="s">
        <v>222</v>
      </c>
      <c r="P9" s="64"/>
      <c r="Q9" s="64"/>
      <c r="R9" s="73"/>
      <c r="S9" s="67" t="s">
        <v>223</v>
      </c>
      <c r="T9" s="64"/>
      <c r="U9" s="64"/>
      <c r="V9" s="64"/>
      <c r="W9" s="64"/>
    </row>
    <row r="10" spans="2:23" ht="28.5" customHeight="1" thickBot="1" x14ac:dyDescent="0.35">
      <c r="B10" s="10"/>
      <c r="C10" s="69" t="s">
        <v>103</v>
      </c>
      <c r="D10" s="71" t="s">
        <v>104</v>
      </c>
      <c r="E10" s="71"/>
      <c r="F10" s="72" t="s">
        <v>105</v>
      </c>
      <c r="G10" s="69" t="s">
        <v>103</v>
      </c>
      <c r="H10" s="71" t="s">
        <v>104</v>
      </c>
      <c r="I10" s="71"/>
      <c r="J10" s="72" t="s">
        <v>105</v>
      </c>
      <c r="K10" s="69" t="s">
        <v>103</v>
      </c>
      <c r="L10" s="71" t="s">
        <v>104</v>
      </c>
      <c r="M10" s="71"/>
      <c r="N10" s="72" t="s">
        <v>105</v>
      </c>
      <c r="O10" s="69" t="s">
        <v>103</v>
      </c>
      <c r="P10" s="71" t="s">
        <v>104</v>
      </c>
      <c r="Q10" s="71"/>
      <c r="R10" s="72" t="s">
        <v>105</v>
      </c>
      <c r="S10" s="69" t="s">
        <v>106</v>
      </c>
      <c r="T10" s="71" t="s">
        <v>107</v>
      </c>
      <c r="U10" s="71"/>
      <c r="V10" s="72" t="s">
        <v>108</v>
      </c>
      <c r="W10" s="69" t="s">
        <v>109</v>
      </c>
    </row>
    <row r="11" spans="2:23" ht="28.5" customHeight="1" thickBot="1" x14ac:dyDescent="0.35">
      <c r="B11" s="11"/>
      <c r="C11" s="70"/>
      <c r="D11" s="22" t="s">
        <v>110</v>
      </c>
      <c r="E11" s="22" t="s">
        <v>111</v>
      </c>
      <c r="F11" s="60"/>
      <c r="G11" s="70"/>
      <c r="H11" s="22" t="s">
        <v>110</v>
      </c>
      <c r="I11" s="22" t="s">
        <v>111</v>
      </c>
      <c r="J11" s="60"/>
      <c r="K11" s="70"/>
      <c r="L11" s="22" t="s">
        <v>110</v>
      </c>
      <c r="M11" s="22" t="s">
        <v>111</v>
      </c>
      <c r="N11" s="60"/>
      <c r="O11" s="70"/>
      <c r="P11" s="22" t="s">
        <v>110</v>
      </c>
      <c r="Q11" s="22" t="s">
        <v>111</v>
      </c>
      <c r="R11" s="60"/>
      <c r="S11" s="70"/>
      <c r="T11" s="22" t="s">
        <v>112</v>
      </c>
      <c r="U11" s="22" t="s">
        <v>113</v>
      </c>
      <c r="V11" s="60"/>
      <c r="W11" s="70"/>
    </row>
    <row r="12" spans="2:23" ht="20.149999999999999" customHeight="1" thickBot="1" x14ac:dyDescent="0.35">
      <c r="B12" s="3" t="s">
        <v>21</v>
      </c>
      <c r="C12" s="18">
        <v>394</v>
      </c>
      <c r="D12" s="18">
        <v>18</v>
      </c>
      <c r="E12" s="18">
        <v>34</v>
      </c>
      <c r="F12" s="18">
        <v>446</v>
      </c>
      <c r="G12" s="18">
        <v>155</v>
      </c>
      <c r="H12" s="18">
        <v>0</v>
      </c>
      <c r="I12" s="18">
        <v>9</v>
      </c>
      <c r="J12" s="18">
        <v>164</v>
      </c>
      <c r="K12" s="18">
        <v>239</v>
      </c>
      <c r="L12" s="18">
        <v>18</v>
      </c>
      <c r="M12" s="18">
        <v>25</v>
      </c>
      <c r="N12" s="18">
        <v>282</v>
      </c>
      <c r="O12" s="18">
        <v>0</v>
      </c>
      <c r="P12" s="18">
        <v>0</v>
      </c>
      <c r="Q12" s="18">
        <v>0</v>
      </c>
      <c r="R12" s="18">
        <v>0</v>
      </c>
      <c r="S12" s="18">
        <v>815</v>
      </c>
      <c r="T12" s="18">
        <v>147</v>
      </c>
      <c r="U12" s="18">
        <v>126</v>
      </c>
      <c r="V12" s="18">
        <v>142</v>
      </c>
      <c r="W12" s="18">
        <v>1230</v>
      </c>
    </row>
    <row r="13" spans="2:23" ht="20.149999999999999" customHeight="1" thickBot="1" x14ac:dyDescent="0.35">
      <c r="B13" s="4" t="s">
        <v>22</v>
      </c>
      <c r="C13" s="19">
        <v>64</v>
      </c>
      <c r="D13" s="19">
        <v>3</v>
      </c>
      <c r="E13" s="19">
        <v>1</v>
      </c>
      <c r="F13" s="19">
        <v>68</v>
      </c>
      <c r="G13" s="19">
        <v>37</v>
      </c>
      <c r="H13" s="19">
        <v>0</v>
      </c>
      <c r="I13" s="19">
        <v>1</v>
      </c>
      <c r="J13" s="19">
        <v>38</v>
      </c>
      <c r="K13" s="19">
        <v>27</v>
      </c>
      <c r="L13" s="19">
        <v>3</v>
      </c>
      <c r="M13" s="19">
        <v>0</v>
      </c>
      <c r="N13" s="19">
        <v>30</v>
      </c>
      <c r="O13" s="19">
        <v>0</v>
      </c>
      <c r="P13" s="19">
        <v>0</v>
      </c>
      <c r="Q13" s="19">
        <v>0</v>
      </c>
      <c r="R13" s="19">
        <v>0</v>
      </c>
      <c r="S13" s="19">
        <v>86</v>
      </c>
      <c r="T13" s="19">
        <v>13</v>
      </c>
      <c r="U13" s="19">
        <v>10</v>
      </c>
      <c r="V13" s="19">
        <v>5</v>
      </c>
      <c r="W13" s="19">
        <v>114</v>
      </c>
    </row>
    <row r="14" spans="2:23" ht="20.149999999999999" customHeight="1" thickBot="1" x14ac:dyDescent="0.35">
      <c r="B14" s="4" t="s">
        <v>23</v>
      </c>
      <c r="C14" s="19">
        <v>33</v>
      </c>
      <c r="D14" s="19">
        <v>0</v>
      </c>
      <c r="E14" s="19">
        <v>3</v>
      </c>
      <c r="F14" s="19">
        <v>36</v>
      </c>
      <c r="G14" s="19">
        <v>20</v>
      </c>
      <c r="H14" s="19">
        <v>0</v>
      </c>
      <c r="I14" s="19">
        <v>0</v>
      </c>
      <c r="J14" s="19">
        <v>20</v>
      </c>
      <c r="K14" s="19">
        <v>13</v>
      </c>
      <c r="L14" s="19">
        <v>0</v>
      </c>
      <c r="M14" s="19">
        <v>3</v>
      </c>
      <c r="N14" s="19">
        <v>16</v>
      </c>
      <c r="O14" s="19">
        <v>0</v>
      </c>
      <c r="P14" s="19">
        <v>0</v>
      </c>
      <c r="Q14" s="19">
        <v>0</v>
      </c>
      <c r="R14" s="19">
        <v>0</v>
      </c>
      <c r="S14" s="19">
        <v>75</v>
      </c>
      <c r="T14" s="19">
        <v>0</v>
      </c>
      <c r="U14" s="19">
        <v>2</v>
      </c>
      <c r="V14" s="19">
        <v>0</v>
      </c>
      <c r="W14" s="19">
        <v>77</v>
      </c>
    </row>
    <row r="15" spans="2:23" ht="20.149999999999999" customHeight="1" thickBot="1" x14ac:dyDescent="0.35">
      <c r="B15" s="4" t="s">
        <v>24</v>
      </c>
      <c r="C15" s="19">
        <v>54</v>
      </c>
      <c r="D15" s="19">
        <v>5</v>
      </c>
      <c r="E15" s="19">
        <v>3</v>
      </c>
      <c r="F15" s="19">
        <v>62</v>
      </c>
      <c r="G15" s="19">
        <v>24</v>
      </c>
      <c r="H15" s="19">
        <v>0</v>
      </c>
      <c r="I15" s="19">
        <v>0</v>
      </c>
      <c r="J15" s="19">
        <v>24</v>
      </c>
      <c r="K15" s="19">
        <v>30</v>
      </c>
      <c r="L15" s="19">
        <v>5</v>
      </c>
      <c r="M15" s="19">
        <v>3</v>
      </c>
      <c r="N15" s="19">
        <v>38</v>
      </c>
      <c r="O15" s="19">
        <v>0</v>
      </c>
      <c r="P15" s="19">
        <v>0</v>
      </c>
      <c r="Q15" s="19">
        <v>0</v>
      </c>
      <c r="R15" s="19">
        <v>0</v>
      </c>
      <c r="S15" s="19">
        <v>83</v>
      </c>
      <c r="T15" s="19">
        <v>12</v>
      </c>
      <c r="U15" s="19">
        <v>9</v>
      </c>
      <c r="V15" s="19">
        <v>20</v>
      </c>
      <c r="W15" s="19">
        <v>124</v>
      </c>
    </row>
    <row r="16" spans="2:23" ht="20.149999999999999" customHeight="1" thickBot="1" x14ac:dyDescent="0.35">
      <c r="B16" s="4" t="s">
        <v>25</v>
      </c>
      <c r="C16" s="19">
        <v>138</v>
      </c>
      <c r="D16" s="19">
        <v>1</v>
      </c>
      <c r="E16" s="19">
        <v>5</v>
      </c>
      <c r="F16" s="19">
        <v>144</v>
      </c>
      <c r="G16" s="19">
        <v>88</v>
      </c>
      <c r="H16" s="19">
        <v>0</v>
      </c>
      <c r="I16" s="19">
        <v>0</v>
      </c>
      <c r="J16" s="19">
        <v>88</v>
      </c>
      <c r="K16" s="19">
        <v>50</v>
      </c>
      <c r="L16" s="19">
        <v>1</v>
      </c>
      <c r="M16" s="19">
        <v>5</v>
      </c>
      <c r="N16" s="19">
        <v>56</v>
      </c>
      <c r="O16" s="19">
        <v>0</v>
      </c>
      <c r="P16" s="19">
        <v>0</v>
      </c>
      <c r="Q16" s="19">
        <v>0</v>
      </c>
      <c r="R16" s="19">
        <v>0</v>
      </c>
      <c r="S16" s="19">
        <v>150</v>
      </c>
      <c r="T16" s="19">
        <v>27</v>
      </c>
      <c r="U16" s="19">
        <v>42</v>
      </c>
      <c r="V16" s="19">
        <v>29</v>
      </c>
      <c r="W16" s="19">
        <v>248</v>
      </c>
    </row>
    <row r="17" spans="2:23" ht="20.149999999999999" customHeight="1" thickBot="1" x14ac:dyDescent="0.35">
      <c r="B17" s="4" t="s">
        <v>26</v>
      </c>
      <c r="C17" s="19">
        <v>18</v>
      </c>
      <c r="D17" s="19">
        <v>1</v>
      </c>
      <c r="E17" s="19">
        <v>0</v>
      </c>
      <c r="F17" s="19">
        <v>19</v>
      </c>
      <c r="G17" s="19">
        <v>11</v>
      </c>
      <c r="H17" s="19">
        <v>0</v>
      </c>
      <c r="I17" s="19">
        <v>0</v>
      </c>
      <c r="J17" s="19">
        <v>11</v>
      </c>
      <c r="K17" s="19">
        <v>7</v>
      </c>
      <c r="L17" s="19">
        <v>1</v>
      </c>
      <c r="M17" s="19">
        <v>0</v>
      </c>
      <c r="N17" s="19">
        <v>8</v>
      </c>
      <c r="O17" s="19">
        <v>0</v>
      </c>
      <c r="P17" s="19">
        <v>0</v>
      </c>
      <c r="Q17" s="19">
        <v>0</v>
      </c>
      <c r="R17" s="19">
        <v>0</v>
      </c>
      <c r="S17" s="19">
        <v>29</v>
      </c>
      <c r="T17" s="19">
        <v>1</v>
      </c>
      <c r="U17" s="19">
        <v>5</v>
      </c>
      <c r="V17" s="19">
        <v>7</v>
      </c>
      <c r="W17" s="19">
        <v>42</v>
      </c>
    </row>
    <row r="18" spans="2:23" ht="20.149999999999999" customHeight="1" thickBot="1" x14ac:dyDescent="0.35">
      <c r="B18" s="4" t="s">
        <v>27</v>
      </c>
      <c r="C18" s="19">
        <v>56</v>
      </c>
      <c r="D18" s="19">
        <v>0</v>
      </c>
      <c r="E18" s="19">
        <v>1</v>
      </c>
      <c r="F18" s="19">
        <v>57</v>
      </c>
      <c r="G18" s="19">
        <v>12</v>
      </c>
      <c r="H18" s="19">
        <v>0</v>
      </c>
      <c r="I18" s="19">
        <v>0</v>
      </c>
      <c r="J18" s="19">
        <v>12</v>
      </c>
      <c r="K18" s="19">
        <v>44</v>
      </c>
      <c r="L18" s="19">
        <v>0</v>
      </c>
      <c r="M18" s="19">
        <v>1</v>
      </c>
      <c r="N18" s="19">
        <v>45</v>
      </c>
      <c r="O18" s="19">
        <v>0</v>
      </c>
      <c r="P18" s="19">
        <v>0</v>
      </c>
      <c r="Q18" s="19">
        <v>0</v>
      </c>
      <c r="R18" s="19">
        <v>0</v>
      </c>
      <c r="S18" s="19">
        <v>180</v>
      </c>
      <c r="T18" s="19">
        <v>11</v>
      </c>
      <c r="U18" s="19">
        <v>20</v>
      </c>
      <c r="V18" s="19">
        <v>2</v>
      </c>
      <c r="W18" s="19">
        <v>213</v>
      </c>
    </row>
    <row r="19" spans="2:23" ht="20.149999999999999" customHeight="1" thickBot="1" x14ac:dyDescent="0.35">
      <c r="B19" s="4" t="s">
        <v>28</v>
      </c>
      <c r="C19" s="19">
        <v>57</v>
      </c>
      <c r="D19" s="19">
        <v>1</v>
      </c>
      <c r="E19" s="19">
        <v>0</v>
      </c>
      <c r="F19" s="19">
        <v>58</v>
      </c>
      <c r="G19" s="19">
        <v>24</v>
      </c>
      <c r="H19" s="19">
        <v>0</v>
      </c>
      <c r="I19" s="19">
        <v>0</v>
      </c>
      <c r="J19" s="19">
        <v>24</v>
      </c>
      <c r="K19" s="19">
        <v>33</v>
      </c>
      <c r="L19" s="19">
        <v>1</v>
      </c>
      <c r="M19" s="19">
        <v>0</v>
      </c>
      <c r="N19" s="19">
        <v>34</v>
      </c>
      <c r="O19" s="19">
        <v>0</v>
      </c>
      <c r="P19" s="19">
        <v>0</v>
      </c>
      <c r="Q19" s="19">
        <v>0</v>
      </c>
      <c r="R19" s="19">
        <v>0</v>
      </c>
      <c r="S19" s="19">
        <v>157</v>
      </c>
      <c r="T19" s="19">
        <v>19</v>
      </c>
      <c r="U19" s="19">
        <v>32</v>
      </c>
      <c r="V19" s="19">
        <v>5</v>
      </c>
      <c r="W19" s="19">
        <v>213</v>
      </c>
    </row>
    <row r="20" spans="2:23" ht="20.149999999999999" customHeight="1" thickBot="1" x14ac:dyDescent="0.35">
      <c r="B20" s="4" t="s">
        <v>29</v>
      </c>
      <c r="C20" s="19">
        <v>129</v>
      </c>
      <c r="D20" s="19">
        <v>11</v>
      </c>
      <c r="E20" s="19">
        <v>12</v>
      </c>
      <c r="F20" s="19">
        <v>152</v>
      </c>
      <c r="G20" s="19">
        <v>60</v>
      </c>
      <c r="H20" s="19">
        <v>10</v>
      </c>
      <c r="I20" s="19">
        <v>7</v>
      </c>
      <c r="J20" s="19">
        <v>77</v>
      </c>
      <c r="K20" s="19">
        <v>69</v>
      </c>
      <c r="L20" s="19">
        <v>1</v>
      </c>
      <c r="M20" s="19">
        <v>5</v>
      </c>
      <c r="N20" s="19">
        <v>75</v>
      </c>
      <c r="O20" s="19">
        <v>0</v>
      </c>
      <c r="P20" s="19">
        <v>0</v>
      </c>
      <c r="Q20" s="19">
        <v>0</v>
      </c>
      <c r="R20" s="19">
        <v>0</v>
      </c>
      <c r="S20" s="19">
        <v>629</v>
      </c>
      <c r="T20" s="19">
        <v>199</v>
      </c>
      <c r="U20" s="19">
        <v>162</v>
      </c>
      <c r="V20" s="19">
        <v>68</v>
      </c>
      <c r="W20" s="19">
        <v>1058</v>
      </c>
    </row>
    <row r="21" spans="2:23" ht="20.149999999999999" customHeight="1" thickBot="1" x14ac:dyDescent="0.35">
      <c r="B21" s="4" t="s">
        <v>30</v>
      </c>
      <c r="C21" s="19">
        <v>234</v>
      </c>
      <c r="D21" s="19">
        <v>13</v>
      </c>
      <c r="E21" s="19">
        <v>19</v>
      </c>
      <c r="F21" s="19">
        <v>266</v>
      </c>
      <c r="G21" s="19">
        <v>62</v>
      </c>
      <c r="H21" s="19">
        <v>0</v>
      </c>
      <c r="I21" s="19">
        <v>0</v>
      </c>
      <c r="J21" s="19">
        <v>62</v>
      </c>
      <c r="K21" s="19">
        <v>172</v>
      </c>
      <c r="L21" s="19">
        <v>13</v>
      </c>
      <c r="M21" s="19">
        <v>19</v>
      </c>
      <c r="N21" s="19">
        <v>204</v>
      </c>
      <c r="O21" s="19">
        <v>0</v>
      </c>
      <c r="P21" s="19">
        <v>0</v>
      </c>
      <c r="Q21" s="19">
        <v>0</v>
      </c>
      <c r="R21" s="19">
        <v>0</v>
      </c>
      <c r="S21" s="19">
        <v>560</v>
      </c>
      <c r="T21" s="19">
        <v>54</v>
      </c>
      <c r="U21" s="19">
        <v>49</v>
      </c>
      <c r="V21" s="19">
        <v>59</v>
      </c>
      <c r="W21" s="19">
        <v>722</v>
      </c>
    </row>
    <row r="22" spans="2:23" ht="20.149999999999999" customHeight="1" thickBot="1" x14ac:dyDescent="0.35">
      <c r="B22" s="4" t="s">
        <v>31</v>
      </c>
      <c r="C22" s="19">
        <v>35</v>
      </c>
      <c r="D22" s="19">
        <v>0</v>
      </c>
      <c r="E22" s="19">
        <v>0</v>
      </c>
      <c r="F22" s="19">
        <v>35</v>
      </c>
      <c r="G22" s="19">
        <v>20</v>
      </c>
      <c r="H22" s="19">
        <v>0</v>
      </c>
      <c r="I22" s="19">
        <v>0</v>
      </c>
      <c r="J22" s="19">
        <v>20</v>
      </c>
      <c r="K22" s="19">
        <v>15</v>
      </c>
      <c r="L22" s="19">
        <v>0</v>
      </c>
      <c r="M22" s="19">
        <v>0</v>
      </c>
      <c r="N22" s="19">
        <v>15</v>
      </c>
      <c r="O22" s="19">
        <v>0</v>
      </c>
      <c r="P22" s="19">
        <v>0</v>
      </c>
      <c r="Q22" s="19">
        <v>0</v>
      </c>
      <c r="R22" s="19">
        <v>0</v>
      </c>
      <c r="S22" s="19">
        <v>61</v>
      </c>
      <c r="T22" s="19">
        <v>16</v>
      </c>
      <c r="U22" s="19">
        <v>8</v>
      </c>
      <c r="V22" s="19">
        <v>4</v>
      </c>
      <c r="W22" s="19">
        <v>89</v>
      </c>
    </row>
    <row r="23" spans="2:23" ht="20.149999999999999" customHeight="1" thickBot="1" x14ac:dyDescent="0.35">
      <c r="B23" s="4" t="s">
        <v>32</v>
      </c>
      <c r="C23" s="19">
        <v>67</v>
      </c>
      <c r="D23" s="19">
        <v>0</v>
      </c>
      <c r="E23" s="19">
        <v>5</v>
      </c>
      <c r="F23" s="19">
        <v>72</v>
      </c>
      <c r="G23" s="19">
        <v>24</v>
      </c>
      <c r="H23" s="19">
        <v>0</v>
      </c>
      <c r="I23" s="19">
        <v>0</v>
      </c>
      <c r="J23" s="19">
        <v>24</v>
      </c>
      <c r="K23" s="19">
        <v>43</v>
      </c>
      <c r="L23" s="19">
        <v>0</v>
      </c>
      <c r="M23" s="19">
        <v>5</v>
      </c>
      <c r="N23" s="19">
        <v>48</v>
      </c>
      <c r="O23" s="19">
        <v>0</v>
      </c>
      <c r="P23" s="19">
        <v>0</v>
      </c>
      <c r="Q23" s="19">
        <v>0</v>
      </c>
      <c r="R23" s="19">
        <v>0</v>
      </c>
      <c r="S23" s="19">
        <v>108</v>
      </c>
      <c r="T23" s="19">
        <v>8</v>
      </c>
      <c r="U23" s="19">
        <v>5</v>
      </c>
      <c r="V23" s="19">
        <v>5</v>
      </c>
      <c r="W23" s="19">
        <v>126</v>
      </c>
    </row>
    <row r="24" spans="2:23" ht="20.149999999999999" customHeight="1" thickBot="1" x14ac:dyDescent="0.35">
      <c r="B24" s="4" t="s">
        <v>33</v>
      </c>
      <c r="C24" s="19">
        <v>153</v>
      </c>
      <c r="D24" s="19">
        <v>19</v>
      </c>
      <c r="E24" s="19">
        <v>10</v>
      </c>
      <c r="F24" s="19">
        <v>182</v>
      </c>
      <c r="G24" s="19">
        <v>44</v>
      </c>
      <c r="H24" s="19">
        <v>6</v>
      </c>
      <c r="I24" s="19">
        <v>3</v>
      </c>
      <c r="J24" s="19">
        <v>53</v>
      </c>
      <c r="K24" s="19">
        <v>109</v>
      </c>
      <c r="L24" s="19">
        <v>13</v>
      </c>
      <c r="M24" s="19">
        <v>7</v>
      </c>
      <c r="N24" s="19">
        <v>129</v>
      </c>
      <c r="O24" s="19">
        <v>0</v>
      </c>
      <c r="P24" s="19">
        <v>0</v>
      </c>
      <c r="Q24" s="19">
        <v>0</v>
      </c>
      <c r="R24" s="19">
        <v>0</v>
      </c>
      <c r="S24" s="19">
        <v>520</v>
      </c>
      <c r="T24" s="19">
        <v>83</v>
      </c>
      <c r="U24" s="19">
        <v>81</v>
      </c>
      <c r="V24" s="19">
        <v>43</v>
      </c>
      <c r="W24" s="19">
        <v>727</v>
      </c>
    </row>
    <row r="25" spans="2:23" ht="20.149999999999999" customHeight="1" thickBot="1" x14ac:dyDescent="0.35">
      <c r="B25" s="4" t="s">
        <v>34</v>
      </c>
      <c r="C25" s="19">
        <v>80</v>
      </c>
      <c r="D25" s="19">
        <v>0</v>
      </c>
      <c r="E25" s="19">
        <v>9</v>
      </c>
      <c r="F25" s="19">
        <v>89</v>
      </c>
      <c r="G25" s="19">
        <v>42</v>
      </c>
      <c r="H25" s="19">
        <v>0</v>
      </c>
      <c r="I25" s="19">
        <v>3</v>
      </c>
      <c r="J25" s="19">
        <v>45</v>
      </c>
      <c r="K25" s="19">
        <v>38</v>
      </c>
      <c r="L25" s="19">
        <v>0</v>
      </c>
      <c r="M25" s="19">
        <v>6</v>
      </c>
      <c r="N25" s="19">
        <v>44</v>
      </c>
      <c r="O25" s="19">
        <v>0</v>
      </c>
      <c r="P25" s="19">
        <v>0</v>
      </c>
      <c r="Q25" s="19">
        <v>0</v>
      </c>
      <c r="R25" s="19">
        <v>0</v>
      </c>
      <c r="S25" s="19">
        <v>179</v>
      </c>
      <c r="T25" s="19">
        <v>36</v>
      </c>
      <c r="U25" s="19">
        <v>17</v>
      </c>
      <c r="V25" s="19">
        <v>4</v>
      </c>
      <c r="W25" s="19">
        <v>236</v>
      </c>
    </row>
    <row r="26" spans="2:23" ht="20.149999999999999" customHeight="1" thickBot="1" x14ac:dyDescent="0.35">
      <c r="B26" s="4" t="s">
        <v>35</v>
      </c>
      <c r="C26" s="19">
        <v>10</v>
      </c>
      <c r="D26" s="19">
        <v>0</v>
      </c>
      <c r="E26" s="19">
        <v>2</v>
      </c>
      <c r="F26" s="19">
        <v>12</v>
      </c>
      <c r="G26" s="19">
        <v>4</v>
      </c>
      <c r="H26" s="19">
        <v>0</v>
      </c>
      <c r="I26" s="19">
        <v>0</v>
      </c>
      <c r="J26" s="19">
        <v>4</v>
      </c>
      <c r="K26" s="19">
        <v>6</v>
      </c>
      <c r="L26" s="19">
        <v>0</v>
      </c>
      <c r="M26" s="19">
        <v>2</v>
      </c>
      <c r="N26" s="19">
        <v>8</v>
      </c>
      <c r="O26" s="19">
        <v>0</v>
      </c>
      <c r="P26" s="19">
        <v>0</v>
      </c>
      <c r="Q26" s="19">
        <v>0</v>
      </c>
      <c r="R26" s="19">
        <v>0</v>
      </c>
      <c r="S26" s="19">
        <v>43</v>
      </c>
      <c r="T26" s="19">
        <v>5</v>
      </c>
      <c r="U26" s="19">
        <v>15</v>
      </c>
      <c r="V26" s="19">
        <v>6</v>
      </c>
      <c r="W26" s="19">
        <v>69</v>
      </c>
    </row>
    <row r="27" spans="2:23" ht="20.149999999999999" customHeight="1" thickBot="1" x14ac:dyDescent="0.35">
      <c r="B27" s="5" t="s">
        <v>36</v>
      </c>
      <c r="C27" s="19">
        <v>42</v>
      </c>
      <c r="D27" s="19">
        <v>2</v>
      </c>
      <c r="E27" s="19">
        <v>2</v>
      </c>
      <c r="F27" s="19">
        <v>46</v>
      </c>
      <c r="G27" s="19">
        <v>32</v>
      </c>
      <c r="H27" s="19">
        <v>2</v>
      </c>
      <c r="I27" s="19">
        <v>0</v>
      </c>
      <c r="J27" s="19">
        <v>34</v>
      </c>
      <c r="K27" s="19">
        <v>10</v>
      </c>
      <c r="L27" s="19">
        <v>0</v>
      </c>
      <c r="M27" s="19">
        <v>2</v>
      </c>
      <c r="N27" s="19">
        <v>12</v>
      </c>
      <c r="O27" s="19">
        <v>0</v>
      </c>
      <c r="P27" s="19">
        <v>0</v>
      </c>
      <c r="Q27" s="19">
        <v>0</v>
      </c>
      <c r="R27" s="19">
        <v>0</v>
      </c>
      <c r="S27" s="19">
        <v>141</v>
      </c>
      <c r="T27" s="19">
        <v>20</v>
      </c>
      <c r="U27" s="19">
        <v>14</v>
      </c>
      <c r="V27" s="19">
        <v>15</v>
      </c>
      <c r="W27" s="19">
        <v>190</v>
      </c>
    </row>
    <row r="28" spans="2:23" ht="20.149999999999999" customHeight="1" thickBot="1" x14ac:dyDescent="0.35">
      <c r="B28" s="6" t="s">
        <v>37</v>
      </c>
      <c r="C28" s="20">
        <v>5</v>
      </c>
      <c r="D28" s="20">
        <v>0</v>
      </c>
      <c r="E28" s="20">
        <v>0</v>
      </c>
      <c r="F28" s="20">
        <v>5</v>
      </c>
      <c r="G28" s="20">
        <v>5</v>
      </c>
      <c r="H28" s="20">
        <v>0</v>
      </c>
      <c r="I28" s="20">
        <v>0</v>
      </c>
      <c r="J28" s="20">
        <v>5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32</v>
      </c>
      <c r="T28" s="20">
        <v>0</v>
      </c>
      <c r="U28" s="20">
        <v>0</v>
      </c>
      <c r="V28" s="20">
        <v>1</v>
      </c>
      <c r="W28" s="20">
        <v>33</v>
      </c>
    </row>
    <row r="29" spans="2:23" ht="20.149999999999999" customHeight="1" thickBot="1" x14ac:dyDescent="0.35">
      <c r="B29" s="7" t="s">
        <v>38</v>
      </c>
      <c r="C29" s="9">
        <f>SUM(C12:C28)</f>
        <v>1569</v>
      </c>
      <c r="D29" s="9">
        <f t="shared" ref="D29:W29" si="0">SUM(D12:D28)</f>
        <v>74</v>
      </c>
      <c r="E29" s="9">
        <f t="shared" si="0"/>
        <v>106</v>
      </c>
      <c r="F29" s="9">
        <f t="shared" si="0"/>
        <v>1749</v>
      </c>
      <c r="G29" s="9">
        <f t="shared" si="0"/>
        <v>664</v>
      </c>
      <c r="H29" s="9">
        <f t="shared" si="0"/>
        <v>18</v>
      </c>
      <c r="I29" s="9">
        <f t="shared" si="0"/>
        <v>23</v>
      </c>
      <c r="J29" s="9">
        <f t="shared" si="0"/>
        <v>705</v>
      </c>
      <c r="K29" s="9">
        <f t="shared" si="0"/>
        <v>905</v>
      </c>
      <c r="L29" s="9">
        <f t="shared" si="0"/>
        <v>56</v>
      </c>
      <c r="M29" s="9">
        <f t="shared" si="0"/>
        <v>83</v>
      </c>
      <c r="N29" s="9">
        <f t="shared" si="0"/>
        <v>1044</v>
      </c>
      <c r="O29" s="9">
        <f t="shared" si="0"/>
        <v>0</v>
      </c>
      <c r="P29" s="9">
        <f t="shared" si="0"/>
        <v>0</v>
      </c>
      <c r="Q29" s="9">
        <f t="shared" si="0"/>
        <v>0</v>
      </c>
      <c r="R29" s="9">
        <f t="shared" si="0"/>
        <v>0</v>
      </c>
      <c r="S29" s="9">
        <f t="shared" si="0"/>
        <v>3848</v>
      </c>
      <c r="T29" s="9">
        <f t="shared" si="0"/>
        <v>651</v>
      </c>
      <c r="U29" s="9">
        <f t="shared" si="0"/>
        <v>597</v>
      </c>
      <c r="V29" s="9">
        <f t="shared" si="0"/>
        <v>415</v>
      </c>
      <c r="W29" s="9">
        <f t="shared" si="0"/>
        <v>5511</v>
      </c>
    </row>
    <row r="30" spans="2:23" x14ac:dyDescent="0.3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R10:R11"/>
    <mergeCell ref="S10:S11"/>
    <mergeCell ref="T10:U10"/>
    <mergeCell ref="V10:V11"/>
    <mergeCell ref="W10:W11"/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3" width="11.765625" bestFit="1" customWidth="1"/>
    <col min="4" max="4" width="17.84375" bestFit="1" customWidth="1"/>
    <col min="5" max="5" width="11.765625" bestFit="1" customWidth="1"/>
    <col min="6" max="6" width="17.84375" bestFit="1" customWidth="1"/>
    <col min="7" max="7" width="9.4609375" customWidth="1"/>
    <col min="8" max="8" width="11.765625" bestFit="1" customWidth="1"/>
    <col min="9" max="9" width="17.84375" bestFit="1" customWidth="1"/>
    <col min="10" max="10" width="11.765625" bestFit="1" customWidth="1"/>
    <col min="11" max="11" width="17.84375" bestFit="1" customWidth="1"/>
    <col min="12" max="12" width="9.4609375" customWidth="1"/>
    <col min="13" max="13" width="11.765625" bestFit="1" customWidth="1"/>
    <col min="14" max="14" width="17.84375" bestFit="1" customWidth="1"/>
    <col min="15" max="15" width="11.765625" bestFit="1" customWidth="1"/>
    <col min="16" max="16" width="17.84375" bestFit="1" customWidth="1"/>
    <col min="17" max="17" width="9.4609375" customWidth="1"/>
    <col min="19" max="19" width="12.61328125" customWidth="1"/>
  </cols>
  <sheetData>
    <row r="8" spans="2:17" ht="39" customHeight="1" x14ac:dyDescent="0.3"/>
    <row r="9" spans="2:17" ht="44.25" customHeight="1" thickBot="1" x14ac:dyDescent="0.35">
      <c r="B9" s="12"/>
      <c r="C9" s="67" t="s">
        <v>252</v>
      </c>
      <c r="D9" s="64"/>
      <c r="E9" s="64"/>
      <c r="F9" s="64"/>
      <c r="G9" s="73"/>
      <c r="H9" s="67" t="s">
        <v>225</v>
      </c>
      <c r="I9" s="64"/>
      <c r="J9" s="64"/>
      <c r="K9" s="64"/>
      <c r="L9" s="73"/>
      <c r="M9" s="67" t="s">
        <v>51</v>
      </c>
      <c r="N9" s="64"/>
      <c r="O9" s="64"/>
      <c r="P9" s="64"/>
      <c r="Q9" s="73"/>
    </row>
    <row r="10" spans="2:17" ht="28.5" customHeight="1" x14ac:dyDescent="0.3">
      <c r="B10" s="11"/>
      <c r="C10" s="76" t="s">
        <v>114</v>
      </c>
      <c r="D10" s="76"/>
      <c r="E10" s="76" t="s">
        <v>115</v>
      </c>
      <c r="F10" s="76"/>
      <c r="G10" s="74" t="s">
        <v>51</v>
      </c>
      <c r="H10" s="76" t="s">
        <v>116</v>
      </c>
      <c r="I10" s="76"/>
      <c r="J10" s="74" t="s">
        <v>115</v>
      </c>
      <c r="K10" s="74"/>
      <c r="L10" s="74" t="s">
        <v>51</v>
      </c>
      <c r="M10" s="76" t="s">
        <v>114</v>
      </c>
      <c r="N10" s="76"/>
      <c r="O10" s="74" t="s">
        <v>115</v>
      </c>
      <c r="P10" s="74"/>
      <c r="Q10" s="74" t="s">
        <v>51</v>
      </c>
    </row>
    <row r="11" spans="2:17" ht="42" customHeight="1" thickBot="1" x14ac:dyDescent="0.35">
      <c r="B11" s="13"/>
      <c r="C11" s="21" t="s">
        <v>40</v>
      </c>
      <c r="D11" s="21" t="s">
        <v>117</v>
      </c>
      <c r="E11" s="21" t="s">
        <v>40</v>
      </c>
      <c r="F11" s="21" t="s">
        <v>117</v>
      </c>
      <c r="G11" s="75"/>
      <c r="H11" s="21" t="s">
        <v>40</v>
      </c>
      <c r="I11" s="21" t="s">
        <v>117</v>
      </c>
      <c r="J11" s="21" t="s">
        <v>40</v>
      </c>
      <c r="K11" s="21" t="s">
        <v>117</v>
      </c>
      <c r="L11" s="75"/>
      <c r="M11" s="21" t="s">
        <v>40</v>
      </c>
      <c r="N11" s="21" t="s">
        <v>117</v>
      </c>
      <c r="O11" s="21" t="s">
        <v>40</v>
      </c>
      <c r="P11" s="21" t="s">
        <v>117</v>
      </c>
      <c r="Q11" s="75"/>
    </row>
    <row r="12" spans="2:17" ht="20.149999999999999" customHeight="1" thickBot="1" x14ac:dyDescent="0.35">
      <c r="B12" s="3" t="s">
        <v>21</v>
      </c>
      <c r="C12" s="18">
        <v>17</v>
      </c>
      <c r="D12" s="18">
        <v>22</v>
      </c>
      <c r="E12" s="18">
        <v>608</v>
      </c>
      <c r="F12" s="18">
        <v>824</v>
      </c>
      <c r="G12" s="18">
        <v>1471</v>
      </c>
      <c r="H12" s="18">
        <v>0</v>
      </c>
      <c r="I12" s="18">
        <v>7</v>
      </c>
      <c r="J12" s="18">
        <v>0</v>
      </c>
      <c r="K12" s="18">
        <v>46</v>
      </c>
      <c r="L12" s="18">
        <v>53</v>
      </c>
      <c r="M12" s="18">
        <v>17</v>
      </c>
      <c r="N12" s="18">
        <v>29</v>
      </c>
      <c r="O12" s="18">
        <v>608</v>
      </c>
      <c r="P12" s="18">
        <v>870</v>
      </c>
      <c r="Q12" s="18">
        <v>1524</v>
      </c>
    </row>
    <row r="13" spans="2:17" ht="20.149999999999999" customHeight="1" thickBot="1" x14ac:dyDescent="0.35">
      <c r="B13" s="4" t="s">
        <v>22</v>
      </c>
      <c r="C13" s="19">
        <v>0</v>
      </c>
      <c r="D13" s="19">
        <v>2</v>
      </c>
      <c r="E13" s="19">
        <v>53</v>
      </c>
      <c r="F13" s="19">
        <v>119</v>
      </c>
      <c r="G13" s="19">
        <v>174</v>
      </c>
      <c r="H13" s="19">
        <v>0</v>
      </c>
      <c r="I13" s="19">
        <v>0</v>
      </c>
      <c r="J13" s="19">
        <v>0</v>
      </c>
      <c r="K13" s="19">
        <v>2</v>
      </c>
      <c r="L13" s="19">
        <v>2</v>
      </c>
      <c r="M13" s="19">
        <v>0</v>
      </c>
      <c r="N13" s="19">
        <v>2</v>
      </c>
      <c r="O13" s="19">
        <v>53</v>
      </c>
      <c r="P13" s="19">
        <v>121</v>
      </c>
      <c r="Q13" s="19">
        <v>176</v>
      </c>
    </row>
    <row r="14" spans="2:17" ht="20.149999999999999" customHeight="1" thickBot="1" x14ac:dyDescent="0.35">
      <c r="B14" s="4" t="s">
        <v>23</v>
      </c>
      <c r="C14" s="19">
        <v>0</v>
      </c>
      <c r="D14" s="19">
        <v>4</v>
      </c>
      <c r="E14" s="19">
        <v>76</v>
      </c>
      <c r="F14" s="19">
        <v>108</v>
      </c>
      <c r="G14" s="19">
        <v>188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4</v>
      </c>
      <c r="O14" s="19">
        <v>76</v>
      </c>
      <c r="P14" s="19">
        <v>108</v>
      </c>
      <c r="Q14" s="19">
        <v>188</v>
      </c>
    </row>
    <row r="15" spans="2:17" ht="20.149999999999999" customHeight="1" thickBot="1" x14ac:dyDescent="0.35">
      <c r="B15" s="4" t="s">
        <v>24</v>
      </c>
      <c r="C15" s="19">
        <v>4</v>
      </c>
      <c r="D15" s="19">
        <v>3</v>
      </c>
      <c r="E15" s="19">
        <v>44</v>
      </c>
      <c r="F15" s="19">
        <v>144</v>
      </c>
      <c r="G15" s="19">
        <v>195</v>
      </c>
      <c r="H15" s="19">
        <v>0</v>
      </c>
      <c r="I15" s="19">
        <v>2</v>
      </c>
      <c r="J15" s="19">
        <v>0</v>
      </c>
      <c r="K15" s="19">
        <v>0</v>
      </c>
      <c r="L15" s="19">
        <v>2</v>
      </c>
      <c r="M15" s="19">
        <v>4</v>
      </c>
      <c r="N15" s="19">
        <v>5</v>
      </c>
      <c r="O15" s="19">
        <v>44</v>
      </c>
      <c r="P15" s="19">
        <v>144</v>
      </c>
      <c r="Q15" s="19">
        <v>197</v>
      </c>
    </row>
    <row r="16" spans="2:17" ht="20.149999999999999" customHeight="1" thickBot="1" x14ac:dyDescent="0.35">
      <c r="B16" s="4" t="s">
        <v>25</v>
      </c>
      <c r="C16" s="19">
        <v>2</v>
      </c>
      <c r="D16" s="19">
        <v>1</v>
      </c>
      <c r="E16" s="19">
        <v>76</v>
      </c>
      <c r="F16" s="19">
        <v>83</v>
      </c>
      <c r="G16" s="19">
        <v>162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1</v>
      </c>
      <c r="O16" s="19">
        <v>76</v>
      </c>
      <c r="P16" s="19">
        <v>83</v>
      </c>
      <c r="Q16" s="19">
        <v>162</v>
      </c>
    </row>
    <row r="17" spans="2:17" ht="20.149999999999999" customHeight="1" thickBot="1" x14ac:dyDescent="0.35">
      <c r="B17" s="4" t="s">
        <v>26</v>
      </c>
      <c r="C17" s="19">
        <v>1</v>
      </c>
      <c r="D17" s="19">
        <v>6</v>
      </c>
      <c r="E17" s="19">
        <v>14</v>
      </c>
      <c r="F17" s="19">
        <v>22</v>
      </c>
      <c r="G17" s="19">
        <v>43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6</v>
      </c>
      <c r="O17" s="19">
        <v>14</v>
      </c>
      <c r="P17" s="19">
        <v>22</v>
      </c>
      <c r="Q17" s="19">
        <v>43</v>
      </c>
    </row>
    <row r="18" spans="2:17" ht="20.149999999999999" customHeight="1" thickBot="1" x14ac:dyDescent="0.35">
      <c r="B18" s="4" t="s">
        <v>27</v>
      </c>
      <c r="C18" s="19">
        <v>0</v>
      </c>
      <c r="D18" s="19">
        <v>3</v>
      </c>
      <c r="E18" s="19">
        <v>77</v>
      </c>
      <c r="F18" s="19">
        <v>230</v>
      </c>
      <c r="G18" s="19">
        <v>310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3</v>
      </c>
      <c r="O18" s="19">
        <v>77</v>
      </c>
      <c r="P18" s="19">
        <v>230</v>
      </c>
      <c r="Q18" s="19">
        <v>310</v>
      </c>
    </row>
    <row r="19" spans="2:17" ht="20.149999999999999" customHeight="1" thickBot="1" x14ac:dyDescent="0.35">
      <c r="B19" s="4" t="s">
        <v>28</v>
      </c>
      <c r="C19" s="19">
        <v>1</v>
      </c>
      <c r="D19" s="19">
        <v>1</v>
      </c>
      <c r="E19" s="19">
        <v>129</v>
      </c>
      <c r="F19" s="19">
        <v>195</v>
      </c>
      <c r="G19" s="19">
        <v>326</v>
      </c>
      <c r="H19" s="19">
        <v>0</v>
      </c>
      <c r="I19" s="19">
        <v>0</v>
      </c>
      <c r="J19" s="19">
        <v>0</v>
      </c>
      <c r="K19" s="19">
        <v>1</v>
      </c>
      <c r="L19" s="19">
        <v>1</v>
      </c>
      <c r="M19" s="19">
        <v>1</v>
      </c>
      <c r="N19" s="19">
        <v>1</v>
      </c>
      <c r="O19" s="19">
        <v>129</v>
      </c>
      <c r="P19" s="19">
        <v>196</v>
      </c>
      <c r="Q19" s="19">
        <v>327</v>
      </c>
    </row>
    <row r="20" spans="2:17" ht="20.149999999999999" customHeight="1" thickBot="1" x14ac:dyDescent="0.35">
      <c r="B20" s="4" t="s">
        <v>29</v>
      </c>
      <c r="C20" s="19">
        <v>5</v>
      </c>
      <c r="D20" s="19">
        <v>2</v>
      </c>
      <c r="E20" s="19">
        <v>771</v>
      </c>
      <c r="F20" s="19">
        <v>910</v>
      </c>
      <c r="G20" s="19">
        <v>1688</v>
      </c>
      <c r="H20" s="19">
        <v>0</v>
      </c>
      <c r="I20" s="19">
        <v>0</v>
      </c>
      <c r="J20" s="19">
        <v>0</v>
      </c>
      <c r="K20" s="19">
        <v>14</v>
      </c>
      <c r="L20" s="19">
        <v>14</v>
      </c>
      <c r="M20" s="19">
        <v>5</v>
      </c>
      <c r="N20" s="19">
        <v>2</v>
      </c>
      <c r="O20" s="19">
        <v>771</v>
      </c>
      <c r="P20" s="19">
        <v>924</v>
      </c>
      <c r="Q20" s="19">
        <v>1702</v>
      </c>
    </row>
    <row r="21" spans="2:17" ht="20.149999999999999" customHeight="1" thickBot="1" x14ac:dyDescent="0.35">
      <c r="B21" s="4" t="s">
        <v>30</v>
      </c>
      <c r="C21" s="19">
        <v>6</v>
      </c>
      <c r="D21" s="19">
        <v>33</v>
      </c>
      <c r="E21" s="19">
        <v>400</v>
      </c>
      <c r="F21" s="19">
        <v>468</v>
      </c>
      <c r="G21" s="19">
        <v>907</v>
      </c>
      <c r="H21" s="19">
        <v>0</v>
      </c>
      <c r="I21" s="19">
        <v>5</v>
      </c>
      <c r="J21" s="19">
        <v>0</v>
      </c>
      <c r="K21" s="19">
        <v>53</v>
      </c>
      <c r="L21" s="19">
        <v>58</v>
      </c>
      <c r="M21" s="19">
        <v>6</v>
      </c>
      <c r="N21" s="19">
        <v>38</v>
      </c>
      <c r="O21" s="19">
        <v>400</v>
      </c>
      <c r="P21" s="19">
        <v>521</v>
      </c>
      <c r="Q21" s="19">
        <v>965</v>
      </c>
    </row>
    <row r="22" spans="2:17" ht="20.149999999999999" customHeight="1" thickBot="1" x14ac:dyDescent="0.35">
      <c r="B22" s="4" t="s">
        <v>31</v>
      </c>
      <c r="C22" s="19">
        <v>0</v>
      </c>
      <c r="D22" s="19">
        <v>7</v>
      </c>
      <c r="E22" s="19">
        <v>79</v>
      </c>
      <c r="F22" s="19">
        <v>122</v>
      </c>
      <c r="G22" s="19">
        <v>208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7</v>
      </c>
      <c r="O22" s="19">
        <v>79</v>
      </c>
      <c r="P22" s="19">
        <v>122</v>
      </c>
      <c r="Q22" s="19">
        <v>208</v>
      </c>
    </row>
    <row r="23" spans="2:17" ht="20.149999999999999" customHeight="1" thickBot="1" x14ac:dyDescent="0.35">
      <c r="B23" s="4" t="s">
        <v>32</v>
      </c>
      <c r="C23" s="19">
        <v>0</v>
      </c>
      <c r="D23" s="19">
        <v>18</v>
      </c>
      <c r="E23" s="19">
        <v>148</v>
      </c>
      <c r="F23" s="19">
        <v>235</v>
      </c>
      <c r="G23" s="19">
        <v>401</v>
      </c>
      <c r="H23" s="19">
        <v>0</v>
      </c>
      <c r="I23" s="19">
        <v>1</v>
      </c>
      <c r="J23" s="19">
        <v>0</v>
      </c>
      <c r="K23" s="19">
        <v>2</v>
      </c>
      <c r="L23" s="19">
        <v>3</v>
      </c>
      <c r="M23" s="19">
        <v>0</v>
      </c>
      <c r="N23" s="19">
        <v>19</v>
      </c>
      <c r="O23" s="19">
        <v>148</v>
      </c>
      <c r="P23" s="19">
        <v>237</v>
      </c>
      <c r="Q23" s="19">
        <v>404</v>
      </c>
    </row>
    <row r="24" spans="2:17" ht="20.149999999999999" customHeight="1" thickBot="1" x14ac:dyDescent="0.35">
      <c r="B24" s="4" t="s">
        <v>33</v>
      </c>
      <c r="C24" s="19">
        <v>0</v>
      </c>
      <c r="D24" s="19">
        <v>6</v>
      </c>
      <c r="E24" s="19">
        <v>246</v>
      </c>
      <c r="F24" s="19">
        <v>803</v>
      </c>
      <c r="G24" s="19">
        <v>1055</v>
      </c>
      <c r="H24" s="19">
        <v>0</v>
      </c>
      <c r="I24" s="19">
        <v>0</v>
      </c>
      <c r="J24" s="19">
        <v>0</v>
      </c>
      <c r="K24" s="19">
        <v>18</v>
      </c>
      <c r="L24" s="19">
        <v>18</v>
      </c>
      <c r="M24" s="19">
        <v>0</v>
      </c>
      <c r="N24" s="19">
        <v>6</v>
      </c>
      <c r="O24" s="19">
        <v>246</v>
      </c>
      <c r="P24" s="19">
        <v>821</v>
      </c>
      <c r="Q24" s="19">
        <v>1073</v>
      </c>
    </row>
    <row r="25" spans="2:17" ht="20.149999999999999" customHeight="1" thickBot="1" x14ac:dyDescent="0.35">
      <c r="B25" s="4" t="s">
        <v>34</v>
      </c>
      <c r="C25" s="19">
        <v>3</v>
      </c>
      <c r="D25" s="19">
        <v>4</v>
      </c>
      <c r="E25" s="19">
        <v>119</v>
      </c>
      <c r="F25" s="19">
        <v>115</v>
      </c>
      <c r="G25" s="19">
        <v>241</v>
      </c>
      <c r="H25" s="19">
        <v>0</v>
      </c>
      <c r="I25" s="19">
        <v>0</v>
      </c>
      <c r="J25" s="19">
        <v>0</v>
      </c>
      <c r="K25" s="19">
        <v>1</v>
      </c>
      <c r="L25" s="19">
        <v>1</v>
      </c>
      <c r="M25" s="19">
        <v>3</v>
      </c>
      <c r="N25" s="19">
        <v>4</v>
      </c>
      <c r="O25" s="19">
        <v>119</v>
      </c>
      <c r="P25" s="19">
        <v>116</v>
      </c>
      <c r="Q25" s="19">
        <v>242</v>
      </c>
    </row>
    <row r="26" spans="2:17" ht="20.149999999999999" customHeight="1" thickBot="1" x14ac:dyDescent="0.35">
      <c r="B26" s="4" t="s">
        <v>35</v>
      </c>
      <c r="C26" s="19">
        <v>0</v>
      </c>
      <c r="D26" s="19">
        <v>0</v>
      </c>
      <c r="E26" s="19">
        <v>24</v>
      </c>
      <c r="F26" s="19">
        <v>79</v>
      </c>
      <c r="G26" s="19">
        <v>103</v>
      </c>
      <c r="H26" s="19">
        <v>0</v>
      </c>
      <c r="I26" s="19">
        <v>0</v>
      </c>
      <c r="J26" s="19">
        <v>0</v>
      </c>
      <c r="K26" s="19">
        <v>3</v>
      </c>
      <c r="L26" s="19">
        <v>3</v>
      </c>
      <c r="M26" s="19">
        <v>0</v>
      </c>
      <c r="N26" s="19">
        <v>0</v>
      </c>
      <c r="O26" s="19">
        <v>24</v>
      </c>
      <c r="P26" s="19">
        <v>82</v>
      </c>
      <c r="Q26" s="19">
        <v>106</v>
      </c>
    </row>
    <row r="27" spans="2:17" ht="20.149999999999999" customHeight="1" thickBot="1" x14ac:dyDescent="0.35">
      <c r="B27" s="5" t="s">
        <v>36</v>
      </c>
      <c r="C27" s="19">
        <v>0</v>
      </c>
      <c r="D27" s="19">
        <v>1</v>
      </c>
      <c r="E27" s="19">
        <v>64</v>
      </c>
      <c r="F27" s="19">
        <v>294</v>
      </c>
      <c r="G27" s="19">
        <v>359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1</v>
      </c>
      <c r="O27" s="19">
        <v>64</v>
      </c>
      <c r="P27" s="19">
        <v>294</v>
      </c>
      <c r="Q27" s="19">
        <v>359</v>
      </c>
    </row>
    <row r="28" spans="2:17" ht="20.149999999999999" customHeight="1" thickBot="1" x14ac:dyDescent="0.35">
      <c r="B28" s="6" t="s">
        <v>37</v>
      </c>
      <c r="C28" s="20">
        <v>0</v>
      </c>
      <c r="D28" s="20">
        <v>0</v>
      </c>
      <c r="E28" s="20">
        <v>36</v>
      </c>
      <c r="F28" s="20">
        <v>86</v>
      </c>
      <c r="G28" s="20">
        <v>122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36</v>
      </c>
      <c r="P28" s="20">
        <v>86</v>
      </c>
      <c r="Q28" s="20">
        <v>122</v>
      </c>
    </row>
    <row r="29" spans="2:17" ht="20.149999999999999" customHeight="1" thickBot="1" x14ac:dyDescent="0.35">
      <c r="B29" s="7" t="s">
        <v>38</v>
      </c>
      <c r="C29" s="9">
        <f>SUM(C12:C28)</f>
        <v>39</v>
      </c>
      <c r="D29" s="9">
        <f t="shared" ref="D29:Q29" si="0">SUM(D12:D28)</f>
        <v>113</v>
      </c>
      <c r="E29" s="9">
        <f t="shared" si="0"/>
        <v>2964</v>
      </c>
      <c r="F29" s="9">
        <f t="shared" si="0"/>
        <v>4837</v>
      </c>
      <c r="G29" s="9">
        <f t="shared" si="0"/>
        <v>7953</v>
      </c>
      <c r="H29" s="9">
        <f t="shared" si="0"/>
        <v>0</v>
      </c>
      <c r="I29" s="9">
        <f t="shared" si="0"/>
        <v>15</v>
      </c>
      <c r="J29" s="9">
        <f t="shared" si="0"/>
        <v>0</v>
      </c>
      <c r="K29" s="9">
        <f t="shared" si="0"/>
        <v>140</v>
      </c>
      <c r="L29" s="9">
        <f t="shared" si="0"/>
        <v>155</v>
      </c>
      <c r="M29" s="9">
        <f t="shared" si="0"/>
        <v>39</v>
      </c>
      <c r="N29" s="9">
        <f t="shared" si="0"/>
        <v>128</v>
      </c>
      <c r="O29" s="9">
        <f t="shared" si="0"/>
        <v>2964</v>
      </c>
      <c r="P29" s="9">
        <f t="shared" si="0"/>
        <v>4977</v>
      </c>
      <c r="Q29" s="9">
        <f t="shared" si="0"/>
        <v>8108</v>
      </c>
    </row>
    <row r="30" spans="2:17" x14ac:dyDescent="0.3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3.5" x14ac:dyDescent="0.3"/>
  <cols>
    <col min="1" max="1" width="8.61328125" customWidth="1"/>
    <col min="2" max="2" width="27" customWidth="1"/>
    <col min="3" max="4" width="16.3828125" customWidth="1"/>
    <col min="5" max="5" width="16.61328125" customWidth="1"/>
    <col min="6" max="7" width="16.3828125" customWidth="1"/>
    <col min="8" max="8" width="16.61328125" customWidth="1"/>
    <col min="9" max="10" width="16.3828125" customWidth="1"/>
    <col min="11" max="11" width="16.61328125" customWidth="1"/>
    <col min="19" max="19" width="12.765625" customWidth="1"/>
  </cols>
  <sheetData>
    <row r="9" spans="2:11" ht="44.25" customHeight="1" thickBot="1" x14ac:dyDescent="0.35">
      <c r="B9" s="14"/>
      <c r="C9" s="64" t="s">
        <v>116</v>
      </c>
      <c r="D9" s="64"/>
      <c r="E9" s="73"/>
      <c r="F9" s="67" t="s">
        <v>115</v>
      </c>
      <c r="G9" s="64"/>
      <c r="H9" s="73"/>
      <c r="I9" s="67" t="s">
        <v>118</v>
      </c>
      <c r="J9" s="64"/>
      <c r="K9" s="73"/>
    </row>
    <row r="10" spans="2:11" ht="42" customHeight="1" thickBot="1" x14ac:dyDescent="0.35">
      <c r="B10" s="11"/>
      <c r="C10" s="16" t="s">
        <v>119</v>
      </c>
      <c r="D10" s="17" t="s">
        <v>120</v>
      </c>
      <c r="E10" s="17" t="s">
        <v>51</v>
      </c>
      <c r="F10" s="17" t="s">
        <v>119</v>
      </c>
      <c r="G10" s="17" t="s">
        <v>120</v>
      </c>
      <c r="H10" s="17" t="s">
        <v>51</v>
      </c>
      <c r="I10" s="17" t="s">
        <v>119</v>
      </c>
      <c r="J10" s="17" t="s">
        <v>120</v>
      </c>
      <c r="K10" s="17" t="s">
        <v>51</v>
      </c>
    </row>
    <row r="11" spans="2:11" ht="20.149999999999999" customHeight="1" thickBot="1" x14ac:dyDescent="0.35">
      <c r="B11" s="3" t="s">
        <v>21</v>
      </c>
      <c r="C11" s="18">
        <v>9</v>
      </c>
      <c r="D11" s="18">
        <v>1</v>
      </c>
      <c r="E11" s="18">
        <v>10</v>
      </c>
      <c r="F11" s="18">
        <v>21</v>
      </c>
      <c r="G11" s="18">
        <v>1</v>
      </c>
      <c r="H11" s="18">
        <v>22</v>
      </c>
      <c r="I11" s="18">
        <v>30</v>
      </c>
      <c r="J11" s="18">
        <v>2</v>
      </c>
      <c r="K11" s="18">
        <v>32</v>
      </c>
    </row>
    <row r="12" spans="2:11" ht="20.149999999999999" customHeight="1" thickBot="1" x14ac:dyDescent="0.35">
      <c r="B12" s="4" t="s">
        <v>22</v>
      </c>
      <c r="C12" s="19">
        <v>2</v>
      </c>
      <c r="D12" s="19">
        <v>0</v>
      </c>
      <c r="E12" s="19">
        <v>2</v>
      </c>
      <c r="F12" s="19">
        <v>4</v>
      </c>
      <c r="G12" s="19">
        <v>0</v>
      </c>
      <c r="H12" s="19">
        <v>4</v>
      </c>
      <c r="I12" s="19">
        <v>6</v>
      </c>
      <c r="J12" s="19">
        <v>0</v>
      </c>
      <c r="K12" s="19">
        <v>6</v>
      </c>
    </row>
    <row r="13" spans="2:11" ht="20.149999999999999" customHeight="1" thickBot="1" x14ac:dyDescent="0.35">
      <c r="B13" s="4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14" spans="2:11" ht="20.149999999999999" customHeight="1" thickBot="1" x14ac:dyDescent="0.35">
      <c r="B14" s="4" t="s">
        <v>24</v>
      </c>
      <c r="C14" s="19">
        <v>4</v>
      </c>
      <c r="D14" s="19">
        <v>0</v>
      </c>
      <c r="E14" s="19">
        <v>4</v>
      </c>
      <c r="F14" s="19">
        <v>4</v>
      </c>
      <c r="G14" s="19">
        <v>0</v>
      </c>
      <c r="H14" s="19">
        <v>4</v>
      </c>
      <c r="I14" s="19">
        <v>8</v>
      </c>
      <c r="J14" s="19">
        <v>0</v>
      </c>
      <c r="K14" s="19">
        <v>8</v>
      </c>
    </row>
    <row r="15" spans="2:11" ht="20.149999999999999" customHeight="1" thickBot="1" x14ac:dyDescent="0.35">
      <c r="B15" s="4" t="s">
        <v>25</v>
      </c>
      <c r="C15" s="19">
        <v>5</v>
      </c>
      <c r="D15" s="19">
        <v>0</v>
      </c>
      <c r="E15" s="19">
        <v>5</v>
      </c>
      <c r="F15" s="19">
        <v>2</v>
      </c>
      <c r="G15" s="19">
        <v>1</v>
      </c>
      <c r="H15" s="19">
        <v>3</v>
      </c>
      <c r="I15" s="19">
        <v>7</v>
      </c>
      <c r="J15" s="19">
        <v>1</v>
      </c>
      <c r="K15" s="19">
        <v>8</v>
      </c>
    </row>
    <row r="16" spans="2:11" ht="20.149999999999999" customHeight="1" thickBot="1" x14ac:dyDescent="0.35">
      <c r="B16" s="4" t="s">
        <v>26</v>
      </c>
      <c r="C16" s="19">
        <v>0</v>
      </c>
      <c r="D16" s="19">
        <v>0</v>
      </c>
      <c r="E16" s="19">
        <v>0</v>
      </c>
      <c r="F16" s="19">
        <v>1</v>
      </c>
      <c r="G16" s="19">
        <v>0</v>
      </c>
      <c r="H16" s="19">
        <v>1</v>
      </c>
      <c r="I16" s="19">
        <v>1</v>
      </c>
      <c r="J16" s="19">
        <v>0</v>
      </c>
      <c r="K16" s="19">
        <v>1</v>
      </c>
    </row>
    <row r="17" spans="2:11" ht="20.149999999999999" customHeight="1" thickBot="1" x14ac:dyDescent="0.35">
      <c r="B17" s="4" t="s">
        <v>27</v>
      </c>
      <c r="C17" s="19">
        <v>0</v>
      </c>
      <c r="D17" s="19">
        <v>0</v>
      </c>
      <c r="E17" s="19">
        <v>0</v>
      </c>
      <c r="F17" s="19">
        <v>4</v>
      </c>
      <c r="G17" s="19">
        <v>0</v>
      </c>
      <c r="H17" s="19">
        <v>4</v>
      </c>
      <c r="I17" s="19">
        <v>4</v>
      </c>
      <c r="J17" s="19">
        <v>0</v>
      </c>
      <c r="K17" s="19">
        <v>4</v>
      </c>
    </row>
    <row r="18" spans="2:11" ht="20.149999999999999" customHeight="1" thickBot="1" x14ac:dyDescent="0.35">
      <c r="B18" s="4" t="s">
        <v>28</v>
      </c>
      <c r="C18" s="19">
        <v>2</v>
      </c>
      <c r="D18" s="19">
        <v>0</v>
      </c>
      <c r="E18" s="19">
        <v>2</v>
      </c>
      <c r="F18" s="19">
        <v>4</v>
      </c>
      <c r="G18" s="19">
        <v>0</v>
      </c>
      <c r="H18" s="19">
        <v>4</v>
      </c>
      <c r="I18" s="19">
        <v>6</v>
      </c>
      <c r="J18" s="19">
        <v>0</v>
      </c>
      <c r="K18" s="19">
        <v>6</v>
      </c>
    </row>
    <row r="19" spans="2:11" ht="20.149999999999999" customHeight="1" thickBot="1" x14ac:dyDescent="0.35">
      <c r="B19" s="4" t="s">
        <v>29</v>
      </c>
      <c r="C19" s="19">
        <v>11</v>
      </c>
      <c r="D19" s="19">
        <v>5</v>
      </c>
      <c r="E19" s="19">
        <v>16</v>
      </c>
      <c r="F19" s="19">
        <v>50</v>
      </c>
      <c r="G19" s="19">
        <v>16</v>
      </c>
      <c r="H19" s="19">
        <v>66</v>
      </c>
      <c r="I19" s="19">
        <v>61</v>
      </c>
      <c r="J19" s="19">
        <v>21</v>
      </c>
      <c r="K19" s="19">
        <v>82</v>
      </c>
    </row>
    <row r="20" spans="2:11" ht="20.149999999999999" customHeight="1" thickBot="1" x14ac:dyDescent="0.35">
      <c r="B20" s="4" t="s">
        <v>30</v>
      </c>
      <c r="C20" s="19">
        <v>10</v>
      </c>
      <c r="D20" s="19">
        <v>1</v>
      </c>
      <c r="E20" s="19">
        <v>11</v>
      </c>
      <c r="F20" s="19">
        <v>11</v>
      </c>
      <c r="G20" s="19">
        <v>0</v>
      </c>
      <c r="H20" s="19">
        <v>11</v>
      </c>
      <c r="I20" s="19">
        <v>21</v>
      </c>
      <c r="J20" s="19">
        <v>1</v>
      </c>
      <c r="K20" s="19">
        <v>22</v>
      </c>
    </row>
    <row r="21" spans="2:11" ht="20.149999999999999" customHeight="1" thickBot="1" x14ac:dyDescent="0.35">
      <c r="B21" s="4" t="s">
        <v>31</v>
      </c>
      <c r="C21" s="19">
        <v>0</v>
      </c>
      <c r="D21" s="19">
        <v>0</v>
      </c>
      <c r="E21" s="19">
        <v>0</v>
      </c>
      <c r="F21" s="19">
        <v>2</v>
      </c>
      <c r="G21" s="19">
        <v>0</v>
      </c>
      <c r="H21" s="19">
        <v>2</v>
      </c>
      <c r="I21" s="19">
        <v>2</v>
      </c>
      <c r="J21" s="19">
        <v>0</v>
      </c>
      <c r="K21" s="19">
        <v>2</v>
      </c>
    </row>
    <row r="22" spans="2:11" ht="20.149999999999999" customHeight="1" thickBot="1" x14ac:dyDescent="0.35">
      <c r="B22" s="4" t="s">
        <v>32</v>
      </c>
      <c r="C22" s="19">
        <v>3</v>
      </c>
      <c r="D22" s="19">
        <v>0</v>
      </c>
      <c r="E22" s="19">
        <v>3</v>
      </c>
      <c r="F22" s="19">
        <v>2</v>
      </c>
      <c r="G22" s="19">
        <v>1</v>
      </c>
      <c r="H22" s="19">
        <v>3</v>
      </c>
      <c r="I22" s="19">
        <v>5</v>
      </c>
      <c r="J22" s="19">
        <v>1</v>
      </c>
      <c r="K22" s="19">
        <v>6</v>
      </c>
    </row>
    <row r="23" spans="2:11" ht="20.149999999999999" customHeight="1" thickBot="1" x14ac:dyDescent="0.35">
      <c r="B23" s="4" t="s">
        <v>33</v>
      </c>
      <c r="C23" s="19">
        <v>10</v>
      </c>
      <c r="D23" s="19">
        <v>0</v>
      </c>
      <c r="E23" s="19">
        <v>10</v>
      </c>
      <c r="F23" s="19">
        <v>11</v>
      </c>
      <c r="G23" s="19">
        <v>4</v>
      </c>
      <c r="H23" s="19">
        <v>15</v>
      </c>
      <c r="I23" s="19">
        <v>21</v>
      </c>
      <c r="J23" s="19">
        <v>4</v>
      </c>
      <c r="K23" s="19">
        <v>25</v>
      </c>
    </row>
    <row r="24" spans="2:11" ht="20.149999999999999" customHeight="1" thickBot="1" x14ac:dyDescent="0.35">
      <c r="B24" s="4" t="s">
        <v>34</v>
      </c>
      <c r="C24" s="19">
        <v>4</v>
      </c>
      <c r="D24" s="19">
        <v>0</v>
      </c>
      <c r="E24" s="19">
        <v>4</v>
      </c>
      <c r="F24" s="19">
        <v>8</v>
      </c>
      <c r="G24" s="19">
        <v>3</v>
      </c>
      <c r="H24" s="19">
        <v>11</v>
      </c>
      <c r="I24" s="19">
        <v>12</v>
      </c>
      <c r="J24" s="19">
        <v>3</v>
      </c>
      <c r="K24" s="19">
        <v>15</v>
      </c>
    </row>
    <row r="25" spans="2:11" ht="20.149999999999999" customHeight="1" thickBot="1" x14ac:dyDescent="0.35">
      <c r="B25" s="4" t="s">
        <v>35</v>
      </c>
      <c r="C25" s="19">
        <v>0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</row>
    <row r="26" spans="2:11" ht="20.149999999999999" customHeight="1" thickBot="1" x14ac:dyDescent="0.35">
      <c r="B26" s="5" t="s">
        <v>36</v>
      </c>
      <c r="C26" s="19">
        <v>2</v>
      </c>
      <c r="D26" s="19">
        <v>0</v>
      </c>
      <c r="E26" s="19">
        <v>2</v>
      </c>
      <c r="F26" s="19">
        <v>3</v>
      </c>
      <c r="G26" s="19">
        <v>0</v>
      </c>
      <c r="H26" s="19">
        <v>3</v>
      </c>
      <c r="I26" s="19">
        <v>5</v>
      </c>
      <c r="J26" s="19">
        <v>0</v>
      </c>
      <c r="K26" s="19">
        <v>5</v>
      </c>
    </row>
    <row r="27" spans="2:11" ht="20.149999999999999" customHeight="1" thickBot="1" x14ac:dyDescent="0.35">
      <c r="B27" s="6" t="s">
        <v>37</v>
      </c>
      <c r="C27" s="20">
        <v>0</v>
      </c>
      <c r="D27" s="20">
        <v>0</v>
      </c>
      <c r="E27" s="20">
        <v>0</v>
      </c>
      <c r="F27" s="20">
        <v>1</v>
      </c>
      <c r="G27" s="20">
        <v>0</v>
      </c>
      <c r="H27" s="20">
        <v>1</v>
      </c>
      <c r="I27" s="20">
        <v>1</v>
      </c>
      <c r="J27" s="20">
        <v>0</v>
      </c>
      <c r="K27" s="20">
        <v>1</v>
      </c>
    </row>
    <row r="28" spans="2:11" ht="20.149999999999999" customHeight="1" thickBot="1" x14ac:dyDescent="0.35">
      <c r="B28" s="7" t="s">
        <v>38</v>
      </c>
      <c r="C28" s="9">
        <f>SUM(C11:C27)</f>
        <v>62</v>
      </c>
      <c r="D28" s="9">
        <f t="shared" ref="D28:K28" si="0">SUM(D11:D27)</f>
        <v>7</v>
      </c>
      <c r="E28" s="9">
        <f t="shared" si="0"/>
        <v>69</v>
      </c>
      <c r="F28" s="9">
        <f t="shared" si="0"/>
        <v>129</v>
      </c>
      <c r="G28" s="9">
        <f t="shared" si="0"/>
        <v>26</v>
      </c>
      <c r="H28" s="9">
        <f t="shared" si="0"/>
        <v>155</v>
      </c>
      <c r="I28" s="9">
        <f t="shared" si="0"/>
        <v>191</v>
      </c>
      <c r="J28" s="9">
        <f t="shared" si="0"/>
        <v>33</v>
      </c>
      <c r="K28" s="9">
        <f t="shared" si="0"/>
        <v>224</v>
      </c>
    </row>
    <row r="29" spans="2:11" x14ac:dyDescent="0.3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2020-06-09T10:53:28Z</cp:lastPrinted>
  <dcterms:created xsi:type="dcterms:W3CDTF">2018-11-16T09:47:02Z</dcterms:created>
  <dcterms:modified xsi:type="dcterms:W3CDTF">2026-06-23T06:55:10Z</dcterms:modified>
</cp:coreProperties>
</file>